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hared\ILAVA\Mesto Ilava\Prístavba škôlky\zmena 10-2020-murovanie\PPSP\profesie\rozpočet\Odomknute\"/>
    </mc:Choice>
  </mc:AlternateContent>
  <xr:revisionPtr revIDLastSave="0" documentId="8_{C49FF433-7CB2-41F3-B720-1385F697E278}" xr6:coauthVersionLast="45" xr6:coauthVersionMax="45" xr10:uidLastSave="{00000000-0000-0000-0000-000000000000}"/>
  <bookViews>
    <workbookView xWindow="3120" yWindow="810" windowWidth="13995" windowHeight="15390" xr2:uid="{09B7F736-991D-49E4-83D9-9553DE51800B}"/>
  </bookViews>
  <sheets>
    <sheet name="SO05 02 - Areál materskej..." sheetId="1" r:id="rId1"/>
  </sheets>
  <definedNames>
    <definedName name="_xlnm._FilterDatabase" localSheetId="0" hidden="1">'SO05 02 - Areál materskej...'!$C$119:$K$149</definedName>
    <definedName name="_xlnm.Print_Titles" localSheetId="0">'SO05 02 - Areál materskej...'!$119:$119</definedName>
    <definedName name="_xlnm.Print_Area" localSheetId="0">'SO05 02 - Areál materskej...'!$C$4:$J$76,'SO05 02 - Areál materskej...'!$C$82:$J$101,'SO05 02 - Areál materskej...'!$C$107:$J$149</definedName>
  </definedName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49" i="1" l="1"/>
  <c r="BI149" i="1"/>
  <c r="BH149" i="1"/>
  <c r="BG149" i="1"/>
  <c r="BF149" i="1"/>
  <c r="BE149" i="1"/>
  <c r="T149" i="1"/>
  <c r="T148" i="1" s="1"/>
  <c r="R149" i="1"/>
  <c r="R148" i="1" s="1"/>
  <c r="P149" i="1"/>
  <c r="P148" i="1" s="1"/>
  <c r="J149" i="1"/>
  <c r="BK148" i="1"/>
  <c r="J148" i="1" s="1"/>
  <c r="J100" i="1" s="1"/>
  <c r="BK147" i="1"/>
  <c r="BI147" i="1"/>
  <c r="BH147" i="1"/>
  <c r="BG147" i="1"/>
  <c r="BF147" i="1"/>
  <c r="BE147" i="1"/>
  <c r="T147" i="1"/>
  <c r="R147" i="1"/>
  <c r="R145" i="1" s="1"/>
  <c r="P147" i="1"/>
  <c r="J147" i="1"/>
  <c r="BK146" i="1"/>
  <c r="BK145" i="1" s="1"/>
  <c r="J145" i="1" s="1"/>
  <c r="J99" i="1" s="1"/>
  <c r="BI146" i="1"/>
  <c r="BH146" i="1"/>
  <c r="BG146" i="1"/>
  <c r="BE146" i="1"/>
  <c r="T146" i="1"/>
  <c r="T145" i="1" s="1"/>
  <c r="R146" i="1"/>
  <c r="P146" i="1"/>
  <c r="P145" i="1" s="1"/>
  <c r="J146" i="1"/>
  <c r="BF146" i="1" s="1"/>
  <c r="BK144" i="1"/>
  <c r="BI144" i="1"/>
  <c r="BH144" i="1"/>
  <c r="BG144" i="1"/>
  <c r="BE144" i="1"/>
  <c r="T144" i="1"/>
  <c r="R144" i="1"/>
  <c r="P144" i="1"/>
  <c r="J144" i="1"/>
  <c r="BF144" i="1" s="1"/>
  <c r="BK143" i="1"/>
  <c r="BI143" i="1"/>
  <c r="BH143" i="1"/>
  <c r="BG143" i="1"/>
  <c r="BE143" i="1"/>
  <c r="T143" i="1"/>
  <c r="R143" i="1"/>
  <c r="P143" i="1"/>
  <c r="J143" i="1"/>
  <c r="BF143" i="1" s="1"/>
  <c r="BK142" i="1"/>
  <c r="BI142" i="1"/>
  <c r="BH142" i="1"/>
  <c r="BG142" i="1"/>
  <c r="BE142" i="1"/>
  <c r="T142" i="1"/>
  <c r="R142" i="1"/>
  <c r="P142" i="1"/>
  <c r="J142" i="1"/>
  <c r="BF142" i="1" s="1"/>
  <c r="BK141" i="1"/>
  <c r="BI141" i="1"/>
  <c r="BH141" i="1"/>
  <c r="BG141" i="1"/>
  <c r="BE141" i="1"/>
  <c r="T141" i="1"/>
  <c r="R141" i="1"/>
  <c r="P141" i="1"/>
  <c r="J141" i="1"/>
  <c r="BF141" i="1" s="1"/>
  <c r="BK140" i="1"/>
  <c r="BI140" i="1"/>
  <c r="BH140" i="1"/>
  <c r="BG140" i="1"/>
  <c r="BF140" i="1"/>
  <c r="BE140" i="1"/>
  <c r="T140" i="1"/>
  <c r="R140" i="1"/>
  <c r="P140" i="1"/>
  <c r="J140" i="1"/>
  <c r="BK139" i="1"/>
  <c r="BI139" i="1"/>
  <c r="BH139" i="1"/>
  <c r="BG139" i="1"/>
  <c r="BF139" i="1"/>
  <c r="BE139" i="1"/>
  <c r="T139" i="1"/>
  <c r="R139" i="1"/>
  <c r="P139" i="1"/>
  <c r="J139" i="1"/>
  <c r="BK138" i="1"/>
  <c r="BI138" i="1"/>
  <c r="BH138" i="1"/>
  <c r="BG138" i="1"/>
  <c r="BE138" i="1"/>
  <c r="T138" i="1"/>
  <c r="R138" i="1"/>
  <c r="P138" i="1"/>
  <c r="J138" i="1"/>
  <c r="BF138" i="1" s="1"/>
  <c r="BK137" i="1"/>
  <c r="BI137" i="1"/>
  <c r="BH137" i="1"/>
  <c r="BG137" i="1"/>
  <c r="BE137" i="1"/>
  <c r="T137" i="1"/>
  <c r="R137" i="1"/>
  <c r="P137" i="1"/>
  <c r="J137" i="1"/>
  <c r="BF137" i="1" s="1"/>
  <c r="BK136" i="1"/>
  <c r="BI136" i="1"/>
  <c r="BH136" i="1"/>
  <c r="BG136" i="1"/>
  <c r="BF136" i="1"/>
  <c r="BE136" i="1"/>
  <c r="T136" i="1"/>
  <c r="R136" i="1"/>
  <c r="P136" i="1"/>
  <c r="J136" i="1"/>
  <c r="BK135" i="1"/>
  <c r="BI135" i="1"/>
  <c r="BH135" i="1"/>
  <c r="BG135" i="1"/>
  <c r="BE135" i="1"/>
  <c r="T135" i="1"/>
  <c r="R135" i="1"/>
  <c r="P135" i="1"/>
  <c r="J135" i="1"/>
  <c r="BF135" i="1" s="1"/>
  <c r="BK134" i="1"/>
  <c r="BI134" i="1"/>
  <c r="BH134" i="1"/>
  <c r="BG134" i="1"/>
  <c r="BE134" i="1"/>
  <c r="T134" i="1"/>
  <c r="R134" i="1"/>
  <c r="P134" i="1"/>
  <c r="J134" i="1"/>
  <c r="BF134" i="1" s="1"/>
  <c r="BK133" i="1"/>
  <c r="BI133" i="1"/>
  <c r="BH133" i="1"/>
  <c r="BG133" i="1"/>
  <c r="BF133" i="1"/>
  <c r="BE133" i="1"/>
  <c r="T133" i="1"/>
  <c r="R133" i="1"/>
  <c r="P133" i="1"/>
  <c r="J133" i="1"/>
  <c r="BK132" i="1"/>
  <c r="BI132" i="1"/>
  <c r="BH132" i="1"/>
  <c r="BG132" i="1"/>
  <c r="BE132" i="1"/>
  <c r="T132" i="1"/>
  <c r="R132" i="1"/>
  <c r="P132" i="1"/>
  <c r="J132" i="1"/>
  <c r="BF132" i="1" s="1"/>
  <c r="BK131" i="1"/>
  <c r="BI131" i="1"/>
  <c r="BH131" i="1"/>
  <c r="BG131" i="1"/>
  <c r="BE131" i="1"/>
  <c r="T131" i="1"/>
  <c r="R131" i="1"/>
  <c r="P131" i="1"/>
  <c r="J131" i="1"/>
  <c r="BF131" i="1" s="1"/>
  <c r="BK130" i="1"/>
  <c r="BI130" i="1"/>
  <c r="BH130" i="1"/>
  <c r="BG130" i="1"/>
  <c r="BF130" i="1"/>
  <c r="BE130" i="1"/>
  <c r="T130" i="1"/>
  <c r="R130" i="1"/>
  <c r="P130" i="1"/>
  <c r="J130" i="1"/>
  <c r="BK129" i="1"/>
  <c r="BI129" i="1"/>
  <c r="BH129" i="1"/>
  <c r="BG129" i="1"/>
  <c r="BE129" i="1"/>
  <c r="T129" i="1"/>
  <c r="R129" i="1"/>
  <c r="P129" i="1"/>
  <c r="J129" i="1"/>
  <c r="BF129" i="1" s="1"/>
  <c r="BK128" i="1"/>
  <c r="BI128" i="1"/>
  <c r="BH128" i="1"/>
  <c r="BG128" i="1"/>
  <c r="BE128" i="1"/>
  <c r="T128" i="1"/>
  <c r="R128" i="1"/>
  <c r="P128" i="1"/>
  <c r="J128" i="1"/>
  <c r="BF128" i="1" s="1"/>
  <c r="BK127" i="1"/>
  <c r="BI127" i="1"/>
  <c r="BH127" i="1"/>
  <c r="BG127" i="1"/>
  <c r="BF127" i="1"/>
  <c r="BE127" i="1"/>
  <c r="T127" i="1"/>
  <c r="R127" i="1"/>
  <c r="P127" i="1"/>
  <c r="J127" i="1"/>
  <c r="BK126" i="1"/>
  <c r="BI126" i="1"/>
  <c r="BH126" i="1"/>
  <c r="BG126" i="1"/>
  <c r="BE126" i="1"/>
  <c r="T126" i="1"/>
  <c r="R126" i="1"/>
  <c r="P126" i="1"/>
  <c r="J126" i="1"/>
  <c r="BF126" i="1" s="1"/>
  <c r="BK125" i="1"/>
  <c r="BI125" i="1"/>
  <c r="BH125" i="1"/>
  <c r="BG125" i="1"/>
  <c r="BE125" i="1"/>
  <c r="T125" i="1"/>
  <c r="R125" i="1"/>
  <c r="P125" i="1"/>
  <c r="J125" i="1"/>
  <c r="BF125" i="1" s="1"/>
  <c r="BK124" i="1"/>
  <c r="BI124" i="1"/>
  <c r="BH124" i="1"/>
  <c r="BG124" i="1"/>
  <c r="BF124" i="1"/>
  <c r="BE124" i="1"/>
  <c r="T124" i="1"/>
  <c r="R124" i="1"/>
  <c r="P124" i="1"/>
  <c r="J124" i="1"/>
  <c r="BK123" i="1"/>
  <c r="BI123" i="1"/>
  <c r="F37" i="1" s="1"/>
  <c r="BH123" i="1"/>
  <c r="BG123" i="1"/>
  <c r="BE123" i="1"/>
  <c r="T123" i="1"/>
  <c r="R123" i="1"/>
  <c r="R122" i="1" s="1"/>
  <c r="R121" i="1" s="1"/>
  <c r="R120" i="1" s="1"/>
  <c r="P123" i="1"/>
  <c r="J123" i="1"/>
  <c r="BF123" i="1" s="1"/>
  <c r="J117" i="1"/>
  <c r="J116" i="1"/>
  <c r="F116" i="1"/>
  <c r="J114" i="1"/>
  <c r="F114" i="1"/>
  <c r="E112" i="1"/>
  <c r="J92" i="1"/>
  <c r="J91" i="1"/>
  <c r="F91" i="1"/>
  <c r="J89" i="1"/>
  <c r="F89" i="1"/>
  <c r="E87" i="1"/>
  <c r="J37" i="1"/>
  <c r="J36" i="1"/>
  <c r="J35" i="1"/>
  <c r="F117" i="1" s="1"/>
  <c r="E85" i="1" s="1"/>
  <c r="P122" i="1" l="1"/>
  <c r="T122" i="1"/>
  <c r="T121" i="1" s="1"/>
  <c r="T120" i="1" s="1"/>
  <c r="BK122" i="1"/>
  <c r="J33" i="1"/>
  <c r="F35" i="1"/>
  <c r="F36" i="1"/>
  <c r="BK121" i="1"/>
  <c r="J122" i="1"/>
  <c r="J98" i="1" s="1"/>
  <c r="J34" i="1"/>
  <c r="F34" i="1"/>
  <c r="P121" i="1"/>
  <c r="P120" i="1" s="1"/>
  <c r="F33" i="1"/>
  <c r="E110" i="1"/>
  <c r="F92" i="1"/>
  <c r="J121" i="1" l="1"/>
  <c r="J97" i="1" s="1"/>
  <c r="BK120" i="1"/>
  <c r="J120" i="1" s="1"/>
  <c r="J30" i="1" l="1"/>
  <c r="J39" i="1" s="1"/>
  <c r="J96" i="1"/>
</calcChain>
</file>

<file path=xl/sharedStrings.xml><?xml version="1.0" encoding="utf-8"?>
<sst xmlns="http://schemas.openxmlformats.org/spreadsheetml/2006/main" count="493" uniqueCount="188">
  <si>
    <t>&gt;&gt;  skryté stĺpce  &lt;&lt;</t>
  </si>
  <si>
    <t>{7093b0be-1674-48ec-bbed-ad0150f433ea}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</si>
  <si>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</si>
  <si>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</si>
  <si>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</si>
  <si>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</si>
  <si>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</si>
  <si>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</si>
  <si>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SO05 02 - Areál materskej školy- Sadové úpravy</t>
  </si>
  <si>
    <t>JKSO:</t>
  </si>
  <si>
    <t/>
  </si>
  <si>
    <t>KS:</t>
  </si>
  <si>
    <t>Miesto:</t>
  </si>
  <si>
    <t>Ilava</t>
  </si>
  <si>
    <t>Dátum:</t>
  </si>
  <si>
    <t>Objednávateľ:</t>
  </si>
  <si>
    <t>IČO:</t>
  </si>
  <si>
    <t>IČ DPH:</t>
  </si>
  <si>
    <t>Zhotoviteľ:</t>
  </si>
  <si>
    <t>Projektant:</t>
  </si>
  <si>
    <t>Ing. Jozef Illa</t>
  </si>
  <si>
    <t>Spracovateľ:</t>
  </si>
  <si>
    <t>Bc. Patrícia Lapošová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</si>
  <si>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</si>
  <si>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</si>
  <si>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</si>
  <si>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</si>
  <si>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</si>
  <si>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</si>
  <si>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</si>
  <si>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</si>
  <si>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</si>
  <si>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</si>
  <si>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</si>
  <si>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</si>
  <si>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</si>
  <si>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</si>
  <si>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</si>
  <si>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</si>
  <si>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</si>
  <si>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</si>
  <si>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</si>
  <si>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</si>
  <si>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</si>
  <si>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</si>
  <si>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</si>
  <si>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</si>
  <si>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</si>
  <si>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</si>
  <si>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</si>
  <si>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</si>
  <si>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99 - Presun hmôt HSV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</si>
  <si>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</si>
  <si>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</si>
  <si>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</si>
  <si>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</si>
  <si>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</si>
  <si>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</si>
  <si>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</si>
  <si>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</si>
  <si>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</si>
  <si>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</si>
  <si>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</si>
  <si>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</si>
  <si>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</si>
  <si>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</si>
  <si>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</si>
  <si>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</si>
  <si>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</si>
  <si>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</si>
  <si>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</si>
  <si>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</si>
  <si>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Zemné práce</t>
  </si>
  <si>
    <t>K</t>
  </si>
  <si>
    <t>111212121.S</t>
  </si>
  <si>
    <t>Odstránenie drevín priem. do 100 mm bez odstránenia pňa v rovine alebo na svahu do 1:5</t>
  </si>
  <si>
    <t>m2</t>
  </si>
  <si>
    <t>4</t>
  </si>
  <si>
    <t>2</t>
  </si>
  <si>
    <t>2111780240</t>
  </si>
  <si>
    <t>112101113.S</t>
  </si>
  <si>
    <t>Vyrúbanie stromu listnatého vo svahu do 1:5 priem. kmeňa nad 300 do 400 mm</t>
  </si>
  <si>
    <t>ks</t>
  </si>
  <si>
    <t>1747267950</t>
  </si>
  <si>
    <t>3</t>
  </si>
  <si>
    <t>112201113.S</t>
  </si>
  <si>
    <t>Odstránenie pňa v rovine a na svahu do 1:5, priemer nad 300 do 400 mm</t>
  </si>
  <si>
    <t>-402563882</t>
  </si>
  <si>
    <t>174101002</t>
  </si>
  <si>
    <t>Premývaný štrk, uloženie</t>
  </si>
  <si>
    <t>m3</t>
  </si>
  <si>
    <t>754789895</t>
  </si>
  <si>
    <t>5</t>
  </si>
  <si>
    <t>M</t>
  </si>
  <si>
    <t>5833785100.09</t>
  </si>
  <si>
    <t>Premývaný štrk 16-32</t>
  </si>
  <si>
    <t>t</t>
  </si>
  <si>
    <t>8</t>
  </si>
  <si>
    <t>1814304380</t>
  </si>
  <si>
    <t>6</t>
  </si>
  <si>
    <t>180402111.S</t>
  </si>
  <si>
    <t>Založenie trávnika parkového výsevom v rovine do 1:5</t>
  </si>
  <si>
    <t>-1139108990</t>
  </si>
  <si>
    <t>7</t>
  </si>
  <si>
    <t>185803111</t>
  </si>
  <si>
    <t>Ošetrenie trávnika bez ohľadu na spôsob založenia - pokosenie so zhrabaním a odvozom zhrabkov do 20 km a so zložením v rovine alebo vo sahu do 1:5</t>
  </si>
  <si>
    <t>-1555419861</t>
  </si>
  <si>
    <t>005720001400.S</t>
  </si>
  <si>
    <t>Osivá tráv - semená parkovej zmesi</t>
  </si>
  <si>
    <t>kg</t>
  </si>
  <si>
    <t>2123404543</t>
  </si>
  <si>
    <t>9</t>
  </si>
  <si>
    <t>182001111</t>
  </si>
  <si>
    <t>Plošná úprava terénu s urovnaním povrchu bez doplnenia ornice v hornine 1 až 4, pri nerovnostiach terénu do +-150 mm v rovine a na svahu nad 1:5</t>
  </si>
  <si>
    <t>-1210047738</t>
  </si>
  <si>
    <t>10</t>
  </si>
  <si>
    <t>184802111</t>
  </si>
  <si>
    <t>Chemické odburinenie pôdy v rovine alebo na svahu do 1:5 postrekom naširoko</t>
  </si>
  <si>
    <t>140126099</t>
  </si>
  <si>
    <t>11</t>
  </si>
  <si>
    <t>M Pol27</t>
  </si>
  <si>
    <t>Totálny herbicíd - postrekový prípravok na ničenie burín</t>
  </si>
  <si>
    <t>ml</t>
  </si>
  <si>
    <t>-2118622906</t>
  </si>
  <si>
    <t>12</t>
  </si>
  <si>
    <t>182001121.S</t>
  </si>
  <si>
    <t>Plošná úprava terénu pri nerovnostiach terénu nad 100-150 mm v rovine alebo na svahu do 1:5</t>
  </si>
  <si>
    <t>-997533303</t>
  </si>
  <si>
    <t>13</t>
  </si>
  <si>
    <t>184102113.S</t>
  </si>
  <si>
    <t>Výsadba dreviny s balom v rovine alebo na svahu do 1:5, priemer balu nad 300 do 400 mm</t>
  </si>
  <si>
    <t>160227196</t>
  </si>
  <si>
    <t>14</t>
  </si>
  <si>
    <t>184921093</t>
  </si>
  <si>
    <t>Mulčovanie rastlín pri hrúbke mulča nad 50 do 100 mm v rovine alebo na svahu do 1:5</t>
  </si>
  <si>
    <t>1848481709</t>
  </si>
  <si>
    <t>15</t>
  </si>
  <si>
    <t>M Pol43</t>
  </si>
  <si>
    <t>Mulčovacia kôra, vrstva 10 cm</t>
  </si>
  <si>
    <t>-715260522</t>
  </si>
  <si>
    <t>16</t>
  </si>
  <si>
    <t>18492111</t>
  </si>
  <si>
    <t>Položenie mulčovacej textílie v rovine alebo na svahu do 1:5</t>
  </si>
  <si>
    <t>866825372</t>
  </si>
  <si>
    <t>17</t>
  </si>
  <si>
    <t>M Pol46</t>
  </si>
  <si>
    <t>Mulčovacia textília 1,6m x 100m čierna 50g/m2, +20% na rey a prekryvy</t>
  </si>
  <si>
    <t>1374132435</t>
  </si>
  <si>
    <t>18</t>
  </si>
  <si>
    <t>183205121</t>
  </si>
  <si>
    <t>Založenie záhonu pre výsadbu rastlín na svahu do 1:5 na starom trávniku</t>
  </si>
  <si>
    <t>-1083032473</t>
  </si>
  <si>
    <t>19</t>
  </si>
  <si>
    <t>183101113</t>
  </si>
  <si>
    <t>Hĺbenie jamky v rovine alebo na svahu do 1:5, objem nad 0,02 do 0,05 m3</t>
  </si>
  <si>
    <t>-1512085433</t>
  </si>
  <si>
    <t>20</t>
  </si>
  <si>
    <t>184202112</t>
  </si>
  <si>
    <t>Zakotvenie dreviny troma a viac kolmi pri priemere kolov do 100 mm pri dĺžke kolov do 2 m do 3 m</t>
  </si>
  <si>
    <t>1653403255</t>
  </si>
  <si>
    <t>21</t>
  </si>
  <si>
    <t>M Pol28</t>
  </si>
  <si>
    <t>Kotviace koly</t>
  </si>
  <si>
    <t>-489382695</t>
  </si>
  <si>
    <t>22</t>
  </si>
  <si>
    <t>M Pol29</t>
  </si>
  <si>
    <t>Popruhy k uviazaniu stromov (1,5 m / kôl)</t>
  </si>
  <si>
    <t>m</t>
  </si>
  <si>
    <t>-1986522542</t>
  </si>
  <si>
    <t>Komunikácie</t>
  </si>
  <si>
    <t>23</t>
  </si>
  <si>
    <t>9165611111</t>
  </si>
  <si>
    <t>Osadenie záhonového alebo parkového obrubníka betón., do lôžka z bet. pros. tr. C 20/25 s bočnou oporou</t>
  </si>
  <si>
    <t>-1006871213</t>
  </si>
  <si>
    <t>24</t>
  </si>
  <si>
    <t>592170001800</t>
  </si>
  <si>
    <t>Obrubník parkový, lxšxv 1000x50x200 mm, sivá</t>
  </si>
  <si>
    <t>1777643462</t>
  </si>
  <si>
    <t>99</t>
  </si>
  <si>
    <t>Presun hmôt HSV</t>
  </si>
  <si>
    <t>25</t>
  </si>
  <si>
    <t>998231311.S</t>
  </si>
  <si>
    <t>Presun hmôt pre sadovnícke a krajinárske úpravy do 5000 m vodorovne bez zvislého presunu</t>
  </si>
  <si>
    <t>1390549931</t>
  </si>
  <si>
    <t>Prístavba a stavebné úpravy MŠ Okružná 53/5</t>
  </si>
  <si>
    <t>1. 12. 2020</t>
  </si>
  <si>
    <t xml:space="preserve"> 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</si>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</sst>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2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/>
    <xf numFmtId="0" fontId="0" fillId="0" borderId="16" xfId="0" applyBorder="1" applyAlignment="1">
      <alignment vertical="center"/>
    </xf>
    <xf numFmtId="166" fontId="17" fillId="0" borderId="4" xfId="0" applyNumberFormat="1" applyFont="1" applyBorder="1"/>
    <xf numFmtId="166" fontId="17" fillId="0" borderId="17" xfId="0" applyNumberFormat="1" applyFont="1" applyBorder="1"/>
    <xf numFmtId="4" fontId="18" fillId="0" borderId="0" xfId="0" applyNumberFormat="1" applyFont="1" applyAlignment="1">
      <alignment vertical="center"/>
    </xf>
    <xf numFmtId="0" fontId="19" fillId="0" borderId="0" xfId="0" applyFont="1"/>
    <xf numFmtId="0" fontId="19" fillId="0" borderId="3" xfId="0" applyFont="1" applyBorder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Protection="1">
      <protection locked="0"/>
    </xf>
    <xf numFmtId="4" fontId="14" fillId="0" borderId="0" xfId="0" applyNumberFormat="1" applyFont="1"/>
    <xf numFmtId="0" fontId="19" fillId="0" borderId="18" xfId="0" applyFont="1" applyBorder="1"/>
    <xf numFmtId="166" fontId="19" fillId="0" borderId="0" xfId="0" applyNumberFormat="1" applyFont="1"/>
    <xf numFmtId="166" fontId="19" fillId="0" borderId="19" xfId="0" applyNumberFormat="1" applyFont="1" applyBorder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0" borderId="20" xfId="0" applyFont="1" applyBorder="1" applyAlignment="1" applyProtection="1">
      <alignment horizontal="center" vertical="center"/>
      <protection locked="0"/>
    </xf>
    <xf numFmtId="49" fontId="20" fillId="0" borderId="20" xfId="0" applyNumberFormat="1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center" vertical="center" wrapText="1"/>
      <protection locked="0"/>
    </xf>
    <xf numFmtId="167" fontId="20" fillId="0" borderId="20" xfId="0" applyNumberFormat="1" applyFont="1" applyBorder="1" applyAlignment="1" applyProtection="1">
      <alignment vertical="center"/>
      <protection locked="0"/>
    </xf>
    <xf numFmtId="4" fontId="20" fillId="2" borderId="20" xfId="0" applyNumberFormat="1" applyFont="1" applyFill="1" applyBorder="1" applyAlignment="1" applyProtection="1">
      <alignment vertical="center"/>
      <protection locked="0"/>
    </xf>
    <xf numFmtId="4" fontId="20" fillId="0" borderId="20" xfId="0" applyNumberFormat="1" applyFont="1" applyBorder="1" applyAlignment="1" applyProtection="1">
      <alignment vertical="center"/>
      <protection locked="0"/>
    </xf>
    <xf numFmtId="0" fontId="21" fillId="0" borderId="20" xfId="0" applyFont="1" applyBorder="1" applyAlignment="1" applyProtection="1">
      <alignment vertical="center"/>
      <protection locked="0"/>
    </xf>
    <xf numFmtId="0" fontId="21" fillId="0" borderId="3" xfId="0" applyFont="1" applyBorder="1" applyAlignment="1">
      <alignment vertical="center"/>
    </xf>
    <xf numFmtId="0" fontId="20" fillId="2" borderId="18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27827-2E74-4154-89D9-56AEE174B345}">
  <sheetPr>
    <pageSetUpPr fitToPage="1"/>
  </sheetPr>
  <dimension ref="B2:BM150"/>
  <sheetViews>
    <sheetView showGridLines="0" tabSelected="1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16" t="s">
        <v>0</v>
      </c>
      <c r="M2" s="117"/>
      <c r="N2" s="117"/>
      <c r="O2" s="117"/>
      <c r="P2" s="117"/>
      <c r="Q2" s="117"/>
      <c r="R2" s="117"/>
      <c r="S2" s="117"/>
      <c r="T2" s="117"/>
      <c r="U2" s="117"/>
      <c r="V2" s="117"/>
      <c r="AT2" s="1" t="s">
        <v>1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2</v>
      </c>
    </row>
    <row r="4" spans="2:46" ht="24.95" customHeight="1" x14ac:dyDescent="0.2">
      <c r="B4" s="4"/>
      <c r="D4" s="5" t="s">
        <v>3</v>
      </c>
      <c r="L4" s="4"/>
      <c r="M4" s="6" t="s">
        <v>4</v>
      </c>
      <c r="AT4" s="1" t="s">
        <v>5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6</v>
      </c>
      <c r="L6" s="4"/>
    </row>
    <row r="7" spans="2:46" ht="16.5" customHeight="1" x14ac:dyDescent="0.2">
      <c r="B7" s="4"/>
      <c r="E7" s="114" t="s">
        <v>184</v>
      </c>
      <c r="F7" s="115"/>
      <c r="G7" s="115"/>
      <c r="H7" s="115"/>
      <c r="L7" s="4"/>
    </row>
    <row r="8" spans="2:46" s="8" customFormat="1" ht="12" customHeight="1" x14ac:dyDescent="0.2">
      <c r="B8" s="9"/>
      <c r="D8" s="7" t="s">
        <v>7</v>
      </c>
      <c r="L8" s="9"/>
    </row>
    <row r="9" spans="2:46" s="8" customFormat="1" ht="16.5" customHeight="1" x14ac:dyDescent="0.2">
      <c r="B9" s="9"/>
      <c r="E9" s="112" t="s">
        <v>8</v>
      </c>
      <c r="F9" s="113"/>
      <c r="G9" s="113"/>
      <c r="H9" s="113"/>
      <c r="L9" s="9"/>
    </row>
    <row r="10" spans="2:46" s="8" customFormat="1" x14ac:dyDescent="0.2">
      <c r="B10" s="9"/>
      <c r="L10" s="9"/>
    </row>
    <row r="11" spans="2:46" s="8" customFormat="1" ht="12" customHeight="1" x14ac:dyDescent="0.2">
      <c r="B11" s="9"/>
      <c r="D11" s="7" t="s">
        <v>9</v>
      </c>
      <c r="F11" s="10" t="s">
        <v>10</v>
      </c>
      <c r="I11" s="7" t="s">
        <v>11</v>
      </c>
      <c r="J11" s="10" t="s">
        <v>10</v>
      </c>
      <c r="L11" s="9"/>
    </row>
    <row r="12" spans="2:46" s="8" customFormat="1" ht="12" customHeight="1" x14ac:dyDescent="0.2">
      <c r="B12" s="9"/>
      <c r="D12" s="7" t="s">
        <v>12</v>
      </c>
      <c r="F12" s="10" t="s">
        <v>13</v>
      </c>
      <c r="I12" s="7" t="s">
        <v>14</v>
      </c>
      <c r="J12" s="11" t="s">
        <v>185</v>
      </c>
      <c r="L12" s="9"/>
    </row>
    <row r="13" spans="2:46" s="8" customFormat="1" ht="10.9" customHeight="1" x14ac:dyDescent="0.2">
      <c r="B13" s="9"/>
      <c r="L13" s="9"/>
    </row>
    <row r="14" spans="2:46" s="8" customFormat="1" ht="12" customHeight="1" x14ac:dyDescent="0.2">
      <c r="B14" s="9"/>
      <c r="D14" s="7" t="s">
        <v>15</v>
      </c>
      <c r="I14" s="7" t="s">
        <v>16</v>
      </c>
      <c r="J14" s="10" t="s">
        <v>10</v>
      </c>
      <c r="L14" s="9"/>
    </row>
    <row r="15" spans="2:46" s="8" customFormat="1" ht="18" customHeight="1" x14ac:dyDescent="0.2">
      <c r="B15" s="9"/>
      <c r="E15" s="10" t="s">
        <v>186</v>
      </c>
      <c r="I15" s="7" t="s">
        <v>17</v>
      </c>
      <c r="J15" s="10" t="s">
        <v>10</v>
      </c>
      <c r="L15" s="9"/>
    </row>
    <row r="16" spans="2:46" s="8" customFormat="1" ht="6.95" customHeight="1" x14ac:dyDescent="0.2">
      <c r="B16" s="9"/>
      <c r="L16" s="9"/>
    </row>
    <row r="17" spans="2:12" s="8" customFormat="1" ht="12" customHeight="1" x14ac:dyDescent="0.2">
      <c r="B17" s="9"/>
      <c r="D17" s="7" t="s">
        <v>18</v>
      </c>
      <c r="I17" s="7" t="s">
        <v>16</v>
      </c>
      <c r="J17" s="12" t="s">
        <v>187</v>
      </c>
      <c r="L17" s="9"/>
    </row>
    <row r="18" spans="2:12" s="8" customFormat="1" ht="18" customHeight="1" x14ac:dyDescent="0.2">
      <c r="B18" s="9"/>
      <c r="E18" s="118" t="s">
        <v>187</v>
      </c>
      <c r="F18" s="119"/>
      <c r="G18" s="119"/>
      <c r="H18" s="119"/>
      <c r="I18" s="7" t="s">
        <v>17</v>
      </c>
      <c r="J18" s="12" t="s">
        <v>187</v>
      </c>
      <c r="L18" s="9"/>
    </row>
    <row r="19" spans="2:12" s="8" customFormat="1" ht="6.95" customHeight="1" x14ac:dyDescent="0.2">
      <c r="B19" s="9"/>
      <c r="L19" s="9"/>
    </row>
    <row r="20" spans="2:12" s="8" customFormat="1" ht="12" customHeight="1" x14ac:dyDescent="0.2">
      <c r="B20" s="9"/>
      <c r="D20" s="7" t="s">
        <v>19</v>
      </c>
      <c r="I20" s="7" t="s">
        <v>16</v>
      </c>
      <c r="J20" s="10" t="s">
        <v>10</v>
      </c>
      <c r="L20" s="9"/>
    </row>
    <row r="21" spans="2:12" s="8" customFormat="1" ht="18" customHeight="1" x14ac:dyDescent="0.2">
      <c r="B21" s="9"/>
      <c r="E21" s="10" t="s">
        <v>20</v>
      </c>
      <c r="I21" s="7" t="s">
        <v>17</v>
      </c>
      <c r="J21" s="10" t="s">
        <v>10</v>
      </c>
      <c r="L21" s="9"/>
    </row>
    <row r="22" spans="2:12" s="8" customFormat="1" ht="6.95" customHeight="1" x14ac:dyDescent="0.2">
      <c r="B22" s="9"/>
      <c r="L22" s="9"/>
    </row>
    <row r="23" spans="2:12" s="8" customFormat="1" ht="12" customHeight="1" x14ac:dyDescent="0.2">
      <c r="B23" s="9"/>
      <c r="D23" s="7" t="s">
        <v>21</v>
      </c>
      <c r="I23" s="7" t="s">
        <v>16</v>
      </c>
      <c r="J23" s="10" t="s">
        <v>10</v>
      </c>
      <c r="L23" s="9"/>
    </row>
    <row r="24" spans="2:12" s="8" customFormat="1" ht="18" customHeight="1" x14ac:dyDescent="0.2">
      <c r="B24" s="9"/>
      <c r="E24" s="10" t="s">
        <v>22</v>
      </c>
      <c r="I24" s="7" t="s">
        <v>17</v>
      </c>
      <c r="J24" s="10" t="s">
        <v>10</v>
      </c>
      <c r="L24" s="9"/>
    </row>
    <row r="25" spans="2:12" s="8" customFormat="1" ht="6.95" customHeight="1" x14ac:dyDescent="0.2">
      <c r="B25" s="9"/>
      <c r="L25" s="9"/>
    </row>
    <row r="26" spans="2:12" s="8" customFormat="1" ht="12" customHeight="1" x14ac:dyDescent="0.2">
      <c r="B26" s="9"/>
      <c r="D26" s="7" t="s">
        <v>23</v>
      </c>
      <c r="L26" s="9"/>
    </row>
    <row r="27" spans="2:12" s="13" customFormat="1" ht="16.5" customHeight="1" x14ac:dyDescent="0.2">
      <c r="B27" s="14"/>
      <c r="E27" s="120" t="s">
        <v>10</v>
      </c>
      <c r="F27" s="120"/>
      <c r="G27" s="120"/>
      <c r="H27" s="120"/>
      <c r="L27" s="14"/>
    </row>
    <row r="28" spans="2:12" s="8" customFormat="1" ht="6.95" customHeight="1" x14ac:dyDescent="0.2">
      <c r="B28" s="9"/>
      <c r="L28" s="9"/>
    </row>
    <row r="29" spans="2:12" s="8" customFormat="1" ht="6.95" customHeight="1" x14ac:dyDescent="0.2">
      <c r="B29" s="9"/>
      <c r="D29" s="15"/>
      <c r="E29" s="15"/>
      <c r="F29" s="15"/>
      <c r="G29" s="15"/>
      <c r="H29" s="15"/>
      <c r="I29" s="15"/>
      <c r="J29" s="15"/>
      <c r="K29" s="15"/>
      <c r="L29" s="9"/>
    </row>
    <row r="30" spans="2:12" s="8" customFormat="1" ht="25.35" customHeight="1" x14ac:dyDescent="0.2">
      <c r="B30" s="9"/>
      <c r="D30" s="16" t="s">
        <v>24</v>
      </c>
      <c r="J30" s="17">
        <f>ROUND(J120, 2)</f>
        <v>0</v>
      </c>
      <c r="L30" s="9"/>
    </row>
    <row r="31" spans="2:12" s="8" customFormat="1" ht="6.95" customHeight="1" x14ac:dyDescent="0.2">
      <c r="B31" s="9"/>
      <c r="D31" s="15"/>
      <c r="E31" s="15"/>
      <c r="F31" s="15"/>
      <c r="G31" s="15"/>
      <c r="H31" s="15"/>
      <c r="I31" s="15"/>
      <c r="J31" s="15"/>
      <c r="K31" s="15"/>
      <c r="L31" s="9"/>
    </row>
    <row r="32" spans="2:12" s="8" customFormat="1" ht="14.45" customHeight="1" x14ac:dyDescent="0.2">
      <c r="B32" s="9"/>
      <c r="F32" s="18" t="s">
        <v>25</v>
      </c>
      <c r="I32" s="18" t="s">
        <v>26</v>
      </c>
      <c r="J32" s="18" t="s">
        <v>27</v>
      </c>
      <c r="L32" s="9"/>
    </row>
    <row r="33" spans="2:12" s="8" customFormat="1" ht="14.45" customHeight="1" x14ac:dyDescent="0.2">
      <c r="B33" s="9"/>
      <c r="D33" s="19" t="s">
        <v>28</v>
      </c>
      <c r="E33" s="7" t="s">
        <v>29</v>
      </c>
      <c r="F33" s="20">
        <f>ROUND((SUM(BE120:BE149)),  2)</f>
        <v>0</v>
      </c>
      <c r="I33" s="21">
        <v>0.2</v>
      </c>
      <c r="J33" s="20">
        <f>ROUND(((SUM(BE120:BE149))*I33),  2)</f>
        <v>0</v>
      </c>
      <c r="L33" s="9"/>
    </row>
    <row r="34" spans="2:12" s="8" customFormat="1" ht="14.45" customHeight="1" x14ac:dyDescent="0.2">
      <c r="B34" s="9"/>
      <c r="E34" s="7" t="s">
        <v>30</v>
      </c>
      <c r="F34" s="20">
        <f>ROUND((SUM(BF120:BF149)),  2)</f>
        <v>0</v>
      </c>
      <c r="I34" s="21">
        <v>0.2</v>
      </c>
      <c r="J34" s="20">
        <f>ROUND(((SUM(BF120:BF149))*I34),  2)</f>
        <v>0</v>
      </c>
      <c r="L34" s="9"/>
    </row>
    <row r="35" spans="2:12" s="8" customFormat="1" ht="14.45" hidden="1" customHeight="1" x14ac:dyDescent="0.2">
      <c r="B35" s="9"/>
      <c r="E35" s="7" t="s">
        <v>31</v>
      </c>
      <c r="F35" s="20">
        <f>ROUND((SUM(BG120:BG149)),  2)</f>
        <v>0</v>
      </c>
      <c r="I35" s="21">
        <v>0.2</v>
      </c>
      <c r="J35" s="20">
        <f>0</f>
        <v>0</v>
      </c>
      <c r="L35" s="9"/>
    </row>
    <row r="36" spans="2:12" s="8" customFormat="1" ht="14.45" hidden="1" customHeight="1" x14ac:dyDescent="0.2">
      <c r="B36" s="9"/>
      <c r="E36" s="7" t="s">
        <v>32</v>
      </c>
      <c r="F36" s="20">
        <f>ROUND((SUM(BH120:BH149)),  2)</f>
        <v>0</v>
      </c>
      <c r="I36" s="21">
        <v>0.2</v>
      </c>
      <c r="J36" s="20">
        <f>0</f>
        <v>0</v>
      </c>
      <c r="L36" s="9"/>
    </row>
    <row r="37" spans="2:12" s="8" customFormat="1" ht="14.45" hidden="1" customHeight="1" x14ac:dyDescent="0.2">
      <c r="B37" s="9"/>
      <c r="E37" s="7" t="s">
        <v>33</v>
      </c>
      <c r="F37" s="20">
        <f>ROUND((SUM(BI120:BI149)),  2)</f>
        <v>0</v>
      </c>
      <c r="I37" s="21">
        <v>0</v>
      </c>
      <c r="J37" s="20">
        <f>0</f>
        <v>0</v>
      </c>
      <c r="L37" s="9"/>
    </row>
    <row r="38" spans="2:12" s="8" customFormat="1" ht="6.95" customHeight="1" x14ac:dyDescent="0.2">
      <c r="B38" s="9"/>
      <c r="L38" s="9"/>
    </row>
    <row r="39" spans="2:12" s="8" customFormat="1" ht="25.35" customHeight="1" x14ac:dyDescent="0.2">
      <c r="B39" s="9"/>
      <c r="C39" s="22"/>
      <c r="D39" s="23" t="s">
        <v>34</v>
      </c>
      <c r="E39" s="24"/>
      <c r="F39" s="24"/>
      <c r="G39" s="25" t="s">
        <v>35</v>
      </c>
      <c r="H39" s="26" t="s">
        <v>36</v>
      </c>
      <c r="I39" s="24"/>
      <c r="J39" s="27">
        <f>SUM(J30:J37)</f>
        <v>0</v>
      </c>
      <c r="K39" s="28"/>
      <c r="L39" s="9"/>
    </row>
    <row r="40" spans="2:12" s="8" customFormat="1" ht="14.45" customHeight="1" x14ac:dyDescent="0.2">
      <c r="B40" s="9"/>
      <c r="L40" s="9"/>
    </row>
    <row r="41" spans="2:12" ht="14.45" customHeight="1" x14ac:dyDescent="0.2">
      <c r="B41" s="4"/>
      <c r="L41" s="4"/>
    </row>
    <row r="42" spans="2:12" ht="14.45" customHeight="1" x14ac:dyDescent="0.2">
      <c r="B42" s="4"/>
      <c r="L42" s="4"/>
    </row>
    <row r="43" spans="2:12" ht="14.45" customHeight="1" x14ac:dyDescent="0.2">
      <c r="B43" s="4"/>
      <c r="L43" s="4"/>
    </row>
    <row r="44" spans="2:12" ht="14.45" customHeight="1" x14ac:dyDescent="0.2">
      <c r="B44" s="4"/>
      <c r="L44" s="4"/>
    </row>
    <row r="45" spans="2:12" ht="14.45" customHeight="1" x14ac:dyDescent="0.2">
      <c r="B45" s="4"/>
      <c r="L45" s="4"/>
    </row>
    <row r="46" spans="2:12" ht="14.45" customHeight="1" x14ac:dyDescent="0.2">
      <c r="B46" s="4"/>
      <c r="L46" s="4"/>
    </row>
    <row r="47" spans="2:12" ht="14.45" customHeight="1" x14ac:dyDescent="0.2">
      <c r="B47" s="4"/>
      <c r="L47" s="4"/>
    </row>
    <row r="48" spans="2:12" ht="14.45" customHeight="1" x14ac:dyDescent="0.2">
      <c r="B48" s="4"/>
      <c r="L48" s="4"/>
    </row>
    <row r="49" spans="2:12" ht="14.45" customHeight="1" x14ac:dyDescent="0.2">
      <c r="B49" s="4"/>
      <c r="L49" s="4"/>
    </row>
    <row r="50" spans="2:12" s="8" customFormat="1" ht="14.45" customHeight="1" x14ac:dyDescent="0.2">
      <c r="B50" s="9"/>
      <c r="D50" s="29" t="s">
        <v>37</v>
      </c>
      <c r="E50" s="30"/>
      <c r="F50" s="30"/>
      <c r="G50" s="29" t="s">
        <v>38</v>
      </c>
      <c r="H50" s="30"/>
      <c r="I50" s="30"/>
      <c r="J50" s="30"/>
      <c r="K50" s="30"/>
      <c r="L50" s="9"/>
    </row>
    <row r="51" spans="2:12" x14ac:dyDescent="0.2">
      <c r="B51" s="4"/>
      <c r="L51" s="4"/>
    </row>
    <row r="52" spans="2:12" x14ac:dyDescent="0.2">
      <c r="B52" s="4"/>
      <c r="L52" s="4"/>
    </row>
    <row r="53" spans="2:12" x14ac:dyDescent="0.2">
      <c r="B53" s="4"/>
      <c r="L53" s="4"/>
    </row>
    <row r="54" spans="2:12" x14ac:dyDescent="0.2">
      <c r="B54" s="4"/>
      <c r="L54" s="4"/>
    </row>
    <row r="55" spans="2:12" x14ac:dyDescent="0.2">
      <c r="B55" s="4"/>
      <c r="L55" s="4"/>
    </row>
    <row r="56" spans="2:12" x14ac:dyDescent="0.2">
      <c r="B56" s="4"/>
      <c r="L56" s="4"/>
    </row>
    <row r="57" spans="2:12" x14ac:dyDescent="0.2">
      <c r="B57" s="4"/>
      <c r="L57" s="4"/>
    </row>
    <row r="58" spans="2:12" x14ac:dyDescent="0.2">
      <c r="B58" s="4"/>
      <c r="L58" s="4"/>
    </row>
    <row r="59" spans="2:12" x14ac:dyDescent="0.2">
      <c r="B59" s="4"/>
      <c r="L59" s="4"/>
    </row>
    <row r="60" spans="2:12" x14ac:dyDescent="0.2">
      <c r="B60" s="4"/>
      <c r="L60" s="4"/>
    </row>
    <row r="61" spans="2:12" s="8" customFormat="1" ht="12.75" x14ac:dyDescent="0.2">
      <c r="B61" s="9"/>
      <c r="D61" s="31" t="s">
        <v>39</v>
      </c>
      <c r="E61" s="32"/>
      <c r="F61" s="33" t="s">
        <v>40</v>
      </c>
      <c r="G61" s="31" t="s">
        <v>39</v>
      </c>
      <c r="H61" s="32"/>
      <c r="I61" s="32"/>
      <c r="J61" s="34" t="s">
        <v>40</v>
      </c>
      <c r="K61" s="32"/>
      <c r="L61" s="9"/>
    </row>
    <row r="62" spans="2:12" x14ac:dyDescent="0.2">
      <c r="B62" s="4"/>
      <c r="L62" s="4"/>
    </row>
    <row r="63" spans="2:12" x14ac:dyDescent="0.2">
      <c r="B63" s="4"/>
      <c r="L63" s="4"/>
    </row>
    <row r="64" spans="2:12" x14ac:dyDescent="0.2">
      <c r="B64" s="4"/>
      <c r="L64" s="4"/>
    </row>
    <row r="65" spans="2:12" s="8" customFormat="1" ht="12.75" x14ac:dyDescent="0.2">
      <c r="B65" s="9"/>
      <c r="D65" s="29" t="s">
        <v>41</v>
      </c>
      <c r="E65" s="30"/>
      <c r="F65" s="30"/>
      <c r="G65" s="29" t="s">
        <v>42</v>
      </c>
      <c r="H65" s="30"/>
      <c r="I65" s="30"/>
      <c r="J65" s="30"/>
      <c r="K65" s="30"/>
      <c r="L65" s="9"/>
    </row>
    <row r="66" spans="2:12" x14ac:dyDescent="0.2">
      <c r="B66" s="4"/>
      <c r="L66" s="4"/>
    </row>
    <row r="67" spans="2:12" x14ac:dyDescent="0.2">
      <c r="B67" s="4"/>
      <c r="L67" s="4"/>
    </row>
    <row r="68" spans="2:12" x14ac:dyDescent="0.2">
      <c r="B68" s="4"/>
      <c r="L68" s="4"/>
    </row>
    <row r="69" spans="2:12" x14ac:dyDescent="0.2">
      <c r="B69" s="4"/>
      <c r="L69" s="4"/>
    </row>
    <row r="70" spans="2:12" x14ac:dyDescent="0.2">
      <c r="B70" s="4"/>
      <c r="L70" s="4"/>
    </row>
    <row r="71" spans="2:12" x14ac:dyDescent="0.2">
      <c r="B71" s="4"/>
      <c r="L71" s="4"/>
    </row>
    <row r="72" spans="2:12" x14ac:dyDescent="0.2">
      <c r="B72" s="4"/>
      <c r="L72" s="4"/>
    </row>
    <row r="73" spans="2:12" x14ac:dyDescent="0.2">
      <c r="B73" s="4"/>
      <c r="L73" s="4"/>
    </row>
    <row r="74" spans="2:12" x14ac:dyDescent="0.2">
      <c r="B74" s="4"/>
      <c r="L74" s="4"/>
    </row>
    <row r="75" spans="2:12" x14ac:dyDescent="0.2">
      <c r="B75" s="4"/>
      <c r="L75" s="4"/>
    </row>
    <row r="76" spans="2:12" s="8" customFormat="1" ht="12.75" x14ac:dyDescent="0.2">
      <c r="B76" s="9"/>
      <c r="D76" s="31" t="s">
        <v>39</v>
      </c>
      <c r="E76" s="32"/>
      <c r="F76" s="33" t="s">
        <v>40</v>
      </c>
      <c r="G76" s="31" t="s">
        <v>39</v>
      </c>
      <c r="H76" s="32"/>
      <c r="I76" s="32"/>
      <c r="J76" s="34" t="s">
        <v>40</v>
      </c>
      <c r="K76" s="32"/>
      <c r="L76" s="9"/>
    </row>
    <row r="77" spans="2:12" s="8" customFormat="1" ht="14.45" customHeight="1" x14ac:dyDescent="0.2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9"/>
    </row>
    <row r="81" spans="2:47" s="8" customFormat="1" ht="6.95" customHeight="1" x14ac:dyDescent="0.2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9"/>
    </row>
    <row r="82" spans="2:47" s="8" customFormat="1" ht="24.95" customHeight="1" x14ac:dyDescent="0.2">
      <c r="B82" s="9"/>
      <c r="C82" s="5" t="s">
        <v>43</v>
      </c>
      <c r="L82" s="9"/>
    </row>
    <row r="83" spans="2:47" s="8" customFormat="1" ht="6.95" customHeight="1" x14ac:dyDescent="0.2">
      <c r="B83" s="9"/>
      <c r="L83" s="9"/>
    </row>
    <row r="84" spans="2:47" s="8" customFormat="1" ht="12" customHeight="1" x14ac:dyDescent="0.2">
      <c r="B84" s="9"/>
      <c r="C84" s="7" t="s">
        <v>6</v>
      </c>
      <c r="L84" s="9"/>
    </row>
    <row r="85" spans="2:47" s="8" customFormat="1" ht="16.5" customHeight="1" x14ac:dyDescent="0.2">
      <c r="B85" s="9"/>
      <c r="E85" s="114" t="str">
        <f>E7</f>
        <v>Prístavba a stavebné úpravy MŠ Okružná 53/5</v>
      </c>
      <c r="F85" s="115"/>
      <c r="G85" s="115"/>
      <c r="H85" s="115"/>
      <c r="L85" s="9"/>
    </row>
    <row r="86" spans="2:47" s="8" customFormat="1" ht="12" customHeight="1" x14ac:dyDescent="0.2">
      <c r="B86" s="9"/>
      <c r="C86" s="7" t="s">
        <v>7</v>
      </c>
      <c r="L86" s="9"/>
    </row>
    <row r="87" spans="2:47" s="8" customFormat="1" ht="16.5" customHeight="1" x14ac:dyDescent="0.2">
      <c r="B87" s="9"/>
      <c r="E87" s="112" t="str">
        <f>E9</f>
        <v>SO05 02 - Areál materskej školy- Sadové úpravy</v>
      </c>
      <c r="F87" s="113"/>
      <c r="G87" s="113"/>
      <c r="H87" s="113"/>
      <c r="L87" s="9"/>
    </row>
    <row r="88" spans="2:47" s="8" customFormat="1" ht="6.95" customHeight="1" x14ac:dyDescent="0.2">
      <c r="B88" s="9"/>
      <c r="L88" s="9"/>
    </row>
    <row r="89" spans="2:47" s="8" customFormat="1" ht="12" customHeight="1" x14ac:dyDescent="0.2">
      <c r="B89" s="9"/>
      <c r="C89" s="7" t="s">
        <v>12</v>
      </c>
      <c r="F89" s="10" t="str">
        <f>F12</f>
        <v>Ilava</v>
      </c>
      <c r="I89" s="7" t="s">
        <v>14</v>
      </c>
      <c r="J89" s="11" t="str">
        <f>IF(J12="","",J12)</f>
        <v>1. 12. 2020</v>
      </c>
      <c r="L89" s="9"/>
    </row>
    <row r="90" spans="2:47" s="8" customFormat="1" ht="6.95" customHeight="1" x14ac:dyDescent="0.2">
      <c r="B90" s="9"/>
      <c r="L90" s="9"/>
    </row>
    <row r="91" spans="2:47" s="8" customFormat="1" ht="15.2" customHeight="1" x14ac:dyDescent="0.2">
      <c r="B91" s="9"/>
      <c r="C91" s="7" t="s">
        <v>15</v>
      </c>
      <c r="F91" s="10" t="str">
        <f>E15</f>
        <v xml:space="preserve"> </v>
      </c>
      <c r="I91" s="7" t="s">
        <v>19</v>
      </c>
      <c r="J91" s="39" t="str">
        <f>E21</f>
        <v>Ing. Jozef Illa</v>
      </c>
      <c r="L91" s="9"/>
    </row>
    <row r="92" spans="2:47" s="8" customFormat="1" ht="25.7" customHeight="1" x14ac:dyDescent="0.2">
      <c r="B92" s="9"/>
      <c r="C92" s="7" t="s">
        <v>18</v>
      </c>
      <c r="F92" s="10" t="str">
        <f>IF(E18="","",E18)</f>
        <v>Vyplň údaj</v>
      </c>
      <c r="I92" s="7" t="s">
        <v>21</v>
      </c>
      <c r="J92" s="39" t="str">
        <f>E24</f>
        <v>Bc. Patrícia Lapošová</v>
      </c>
      <c r="L92" s="9"/>
    </row>
    <row r="93" spans="2:47" s="8" customFormat="1" ht="10.35" customHeight="1" x14ac:dyDescent="0.2">
      <c r="B93" s="9"/>
      <c r="L93" s="9"/>
    </row>
    <row r="94" spans="2:47" s="8" customFormat="1" ht="29.25" customHeight="1" x14ac:dyDescent="0.2">
      <c r="B94" s="9"/>
      <c r="C94" s="40" t="s">
        <v>44</v>
      </c>
      <c r="D94" s="22"/>
      <c r="E94" s="22"/>
      <c r="F94" s="22"/>
      <c r="G94" s="22"/>
      <c r="H94" s="22"/>
      <c r="I94" s="22"/>
      <c r="J94" s="41" t="s">
        <v>45</v>
      </c>
      <c r="K94" s="22"/>
      <c r="L94" s="9"/>
    </row>
    <row r="95" spans="2:47" s="8" customFormat="1" ht="10.35" customHeight="1" x14ac:dyDescent="0.2">
      <c r="B95" s="9"/>
      <c r="L95" s="9"/>
    </row>
    <row r="96" spans="2:47" s="8" customFormat="1" ht="22.9" customHeight="1" x14ac:dyDescent="0.2">
      <c r="B96" s="9"/>
      <c r="C96" s="42" t="s">
        <v>46</v>
      </c>
      <c r="J96" s="17">
        <f>J120</f>
        <v>0</v>
      </c>
      <c r="L96" s="9"/>
      <c r="AU96" s="1" t="s">
        <v>47</v>
      </c>
    </row>
    <row r="97" spans="2:12" s="43" customFormat="1" ht="24.95" customHeight="1" x14ac:dyDescent="0.2">
      <c r="B97" s="44"/>
      <c r="D97" s="45" t="s">
        <v>48</v>
      </c>
      <c r="E97" s="46"/>
      <c r="F97" s="46"/>
      <c r="G97" s="46"/>
      <c r="H97" s="46"/>
      <c r="I97" s="46"/>
      <c r="J97" s="47">
        <f>J121</f>
        <v>0</v>
      </c>
      <c r="L97" s="44"/>
    </row>
    <row r="98" spans="2:12" s="48" customFormat="1" ht="19.899999999999999" customHeight="1" x14ac:dyDescent="0.2">
      <c r="B98" s="49"/>
      <c r="D98" s="50" t="s">
        <v>49</v>
      </c>
      <c r="E98" s="51"/>
      <c r="F98" s="51"/>
      <c r="G98" s="51"/>
      <c r="H98" s="51"/>
      <c r="I98" s="51"/>
      <c r="J98" s="52">
        <f>J122</f>
        <v>0</v>
      </c>
      <c r="L98" s="49"/>
    </row>
    <row r="99" spans="2:12" s="48" customFormat="1" ht="19.899999999999999" customHeight="1" x14ac:dyDescent="0.2">
      <c r="B99" s="49"/>
      <c r="D99" s="50" t="s">
        <v>50</v>
      </c>
      <c r="E99" s="51"/>
      <c r="F99" s="51"/>
      <c r="G99" s="51"/>
      <c r="H99" s="51"/>
      <c r="I99" s="51"/>
      <c r="J99" s="52">
        <f>J145</f>
        <v>0</v>
      </c>
      <c r="L99" s="49"/>
    </row>
    <row r="100" spans="2:12" s="48" customFormat="1" ht="19.899999999999999" customHeight="1" x14ac:dyDescent="0.2">
      <c r="B100" s="49"/>
      <c r="D100" s="50" t="s">
        <v>51</v>
      </c>
      <c r="E100" s="51"/>
      <c r="F100" s="51"/>
      <c r="G100" s="51"/>
      <c r="H100" s="51"/>
      <c r="I100" s="51"/>
      <c r="J100" s="52">
        <f>J148</f>
        <v>0</v>
      </c>
      <c r="L100" s="49"/>
    </row>
    <row r="101" spans="2:12" s="8" customFormat="1" ht="21.75" customHeight="1" x14ac:dyDescent="0.2">
      <c r="B101" s="9"/>
      <c r="L101" s="9"/>
    </row>
    <row r="102" spans="2:12" s="8" customFormat="1" ht="6.95" customHeight="1" x14ac:dyDescent="0.2"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9"/>
    </row>
    <row r="106" spans="2:12" s="8" customFormat="1" ht="6.95" customHeight="1" x14ac:dyDescent="0.2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9"/>
    </row>
    <row r="107" spans="2:12" s="8" customFormat="1" ht="24.95" customHeight="1" x14ac:dyDescent="0.2">
      <c r="B107" s="9"/>
      <c r="C107" s="5" t="s">
        <v>52</v>
      </c>
      <c r="L107" s="9"/>
    </row>
    <row r="108" spans="2:12" s="8" customFormat="1" ht="6.95" customHeight="1" x14ac:dyDescent="0.2">
      <c r="B108" s="9"/>
      <c r="L108" s="9"/>
    </row>
    <row r="109" spans="2:12" s="8" customFormat="1" ht="12" customHeight="1" x14ac:dyDescent="0.2">
      <c r="B109" s="9"/>
      <c r="C109" s="7" t="s">
        <v>6</v>
      </c>
      <c r="L109" s="9"/>
    </row>
    <row r="110" spans="2:12" s="8" customFormat="1" ht="16.5" customHeight="1" x14ac:dyDescent="0.2">
      <c r="B110" s="9"/>
      <c r="E110" s="114" t="str">
        <f>E7</f>
        <v>Prístavba a stavebné úpravy MŠ Okružná 53/5</v>
      </c>
      <c r="F110" s="115"/>
      <c r="G110" s="115"/>
      <c r="H110" s="115"/>
      <c r="L110" s="9"/>
    </row>
    <row r="111" spans="2:12" s="8" customFormat="1" ht="12" customHeight="1" x14ac:dyDescent="0.2">
      <c r="B111" s="9"/>
      <c r="C111" s="7" t="s">
        <v>7</v>
      </c>
      <c r="L111" s="9"/>
    </row>
    <row r="112" spans="2:12" s="8" customFormat="1" ht="16.5" customHeight="1" x14ac:dyDescent="0.2">
      <c r="B112" s="9"/>
      <c r="E112" s="112" t="str">
        <f>E9</f>
        <v>SO05 02 - Areál materskej školy- Sadové úpravy</v>
      </c>
      <c r="F112" s="113"/>
      <c r="G112" s="113"/>
      <c r="H112" s="113"/>
      <c r="L112" s="9"/>
    </row>
    <row r="113" spans="2:65" s="8" customFormat="1" ht="6.95" customHeight="1" x14ac:dyDescent="0.2">
      <c r="B113" s="9"/>
      <c r="L113" s="9"/>
    </row>
    <row r="114" spans="2:65" s="8" customFormat="1" ht="12" customHeight="1" x14ac:dyDescent="0.2">
      <c r="B114" s="9"/>
      <c r="C114" s="7" t="s">
        <v>12</v>
      </c>
      <c r="F114" s="10" t="str">
        <f>F12</f>
        <v>Ilava</v>
      </c>
      <c r="I114" s="7" t="s">
        <v>14</v>
      </c>
      <c r="J114" s="11" t="str">
        <f>IF(J12="","",J12)</f>
        <v>1. 12. 2020</v>
      </c>
      <c r="L114" s="9"/>
    </row>
    <row r="115" spans="2:65" s="8" customFormat="1" ht="6.95" customHeight="1" x14ac:dyDescent="0.2">
      <c r="B115" s="9"/>
      <c r="L115" s="9"/>
    </row>
    <row r="116" spans="2:65" s="8" customFormat="1" ht="15.2" customHeight="1" x14ac:dyDescent="0.2">
      <c r="B116" s="9"/>
      <c r="C116" s="7" t="s">
        <v>15</v>
      </c>
      <c r="F116" s="10" t="str">
        <f>E15</f>
        <v xml:space="preserve"> </v>
      </c>
      <c r="I116" s="7" t="s">
        <v>19</v>
      </c>
      <c r="J116" s="39" t="str">
        <f>E21</f>
        <v>Ing. Jozef Illa</v>
      </c>
      <c r="L116" s="9"/>
    </row>
    <row r="117" spans="2:65" s="8" customFormat="1" ht="25.7" customHeight="1" x14ac:dyDescent="0.2">
      <c r="B117" s="9"/>
      <c r="C117" s="7" t="s">
        <v>18</v>
      </c>
      <c r="F117" s="10" t="str">
        <f>IF(E18="","",E18)</f>
        <v>Vyplň údaj</v>
      </c>
      <c r="I117" s="7" t="s">
        <v>21</v>
      </c>
      <c r="J117" s="39" t="str">
        <f>E24</f>
        <v>Bc. Patrícia Lapošová</v>
      </c>
      <c r="L117" s="9"/>
    </row>
    <row r="118" spans="2:65" s="8" customFormat="1" ht="10.35" customHeight="1" x14ac:dyDescent="0.2">
      <c r="B118" s="9"/>
      <c r="L118" s="9"/>
    </row>
    <row r="119" spans="2:65" s="53" customFormat="1" ht="29.25" customHeight="1" x14ac:dyDescent="0.2">
      <c r="B119" s="54"/>
      <c r="C119" s="55" t="s">
        <v>53</v>
      </c>
      <c r="D119" s="56" t="s">
        <v>54</v>
      </c>
      <c r="E119" s="56" t="s">
        <v>55</v>
      </c>
      <c r="F119" s="56" t="s">
        <v>56</v>
      </c>
      <c r="G119" s="56" t="s">
        <v>57</v>
      </c>
      <c r="H119" s="56" t="s">
        <v>58</v>
      </c>
      <c r="I119" s="56" t="s">
        <v>59</v>
      </c>
      <c r="J119" s="57" t="s">
        <v>45</v>
      </c>
      <c r="K119" s="58" t="s">
        <v>60</v>
      </c>
      <c r="L119" s="54"/>
      <c r="M119" s="59" t="s">
        <v>10</v>
      </c>
      <c r="N119" s="60" t="s">
        <v>28</v>
      </c>
      <c r="O119" s="60" t="s">
        <v>61</v>
      </c>
      <c r="P119" s="60" t="s">
        <v>62</v>
      </c>
      <c r="Q119" s="60" t="s">
        <v>63</v>
      </c>
      <c r="R119" s="60" t="s">
        <v>64</v>
      </c>
      <c r="S119" s="60" t="s">
        <v>65</v>
      </c>
      <c r="T119" s="61" t="s">
        <v>66</v>
      </c>
    </row>
    <row r="120" spans="2:65" s="8" customFormat="1" ht="22.9" customHeight="1" x14ac:dyDescent="0.25">
      <c r="B120" s="9"/>
      <c r="C120" s="62" t="s">
        <v>46</v>
      </c>
      <c r="J120" s="63">
        <f>BK120</f>
        <v>0</v>
      </c>
      <c r="L120" s="9"/>
      <c r="M120" s="64"/>
      <c r="N120" s="15"/>
      <c r="O120" s="15"/>
      <c r="P120" s="65">
        <f>P121</f>
        <v>0</v>
      </c>
      <c r="Q120" s="15"/>
      <c r="R120" s="65">
        <f>R121</f>
        <v>25.800177359999999</v>
      </c>
      <c r="S120" s="15"/>
      <c r="T120" s="66">
        <f>T121</f>
        <v>0</v>
      </c>
      <c r="AT120" s="1" t="s">
        <v>67</v>
      </c>
      <c r="AU120" s="1" t="s">
        <v>47</v>
      </c>
      <c r="BK120" s="67">
        <f>BK121</f>
        <v>0</v>
      </c>
    </row>
    <row r="121" spans="2:65" s="68" customFormat="1" ht="25.9" customHeight="1" x14ac:dyDescent="0.2">
      <c r="B121" s="69"/>
      <c r="D121" s="70" t="s">
        <v>67</v>
      </c>
      <c r="E121" s="71" t="s">
        <v>68</v>
      </c>
      <c r="F121" s="71" t="s">
        <v>69</v>
      </c>
      <c r="I121" s="72"/>
      <c r="J121" s="73">
        <f>BK121</f>
        <v>0</v>
      </c>
      <c r="L121" s="69"/>
      <c r="M121" s="74"/>
      <c r="P121" s="75">
        <f>P122+P145+P148</f>
        <v>0</v>
      </c>
      <c r="R121" s="75">
        <f>R122+R145+R148</f>
        <v>25.800177359999999</v>
      </c>
      <c r="T121" s="76">
        <f>T122+T145+T148</f>
        <v>0</v>
      </c>
      <c r="AR121" s="70" t="s">
        <v>70</v>
      </c>
      <c r="AT121" s="77" t="s">
        <v>67</v>
      </c>
      <c r="AU121" s="77" t="s">
        <v>2</v>
      </c>
      <c r="AY121" s="70" t="s">
        <v>71</v>
      </c>
      <c r="BK121" s="78">
        <f>BK122+BK145+BK148</f>
        <v>0</v>
      </c>
    </row>
    <row r="122" spans="2:65" s="68" customFormat="1" ht="22.9" customHeight="1" x14ac:dyDescent="0.2">
      <c r="B122" s="69"/>
      <c r="D122" s="70" t="s">
        <v>67</v>
      </c>
      <c r="E122" s="79" t="s">
        <v>70</v>
      </c>
      <c r="F122" s="79" t="s">
        <v>72</v>
      </c>
      <c r="I122" s="72"/>
      <c r="J122" s="80">
        <f>BK122</f>
        <v>0</v>
      </c>
      <c r="L122" s="69"/>
      <c r="M122" s="74"/>
      <c r="P122" s="75">
        <f>SUM(P123:P144)</f>
        <v>0</v>
      </c>
      <c r="R122" s="75">
        <f>SUM(R123:R144)</f>
        <v>2.2431140000000003</v>
      </c>
      <c r="T122" s="76">
        <f>SUM(T123:T144)</f>
        <v>0</v>
      </c>
      <c r="AR122" s="70" t="s">
        <v>70</v>
      </c>
      <c r="AT122" s="77" t="s">
        <v>67</v>
      </c>
      <c r="AU122" s="77" t="s">
        <v>70</v>
      </c>
      <c r="AY122" s="70" t="s">
        <v>71</v>
      </c>
      <c r="BK122" s="78">
        <f>SUM(BK123:BK144)</f>
        <v>0</v>
      </c>
    </row>
    <row r="123" spans="2:65" s="8" customFormat="1" ht="24.2" customHeight="1" x14ac:dyDescent="0.2">
      <c r="B123" s="81"/>
      <c r="C123" s="82" t="s">
        <v>70</v>
      </c>
      <c r="D123" s="82" t="s">
        <v>73</v>
      </c>
      <c r="E123" s="83" t="s">
        <v>74</v>
      </c>
      <c r="F123" s="84" t="s">
        <v>75</v>
      </c>
      <c r="G123" s="85" t="s">
        <v>76</v>
      </c>
      <c r="H123" s="86">
        <v>8</v>
      </c>
      <c r="I123" s="87"/>
      <c r="J123" s="88">
        <f t="shared" ref="J123:J144" si="0">ROUND(I123*H123,2)</f>
        <v>0</v>
      </c>
      <c r="K123" s="89"/>
      <c r="L123" s="9"/>
      <c r="M123" s="90" t="s">
        <v>10</v>
      </c>
      <c r="N123" s="91" t="s">
        <v>30</v>
      </c>
      <c r="P123" s="92">
        <f t="shared" ref="P123:P144" si="1">O123*H123</f>
        <v>0</v>
      </c>
      <c r="Q123" s="92">
        <v>0</v>
      </c>
      <c r="R123" s="92">
        <f t="shared" ref="R123:R144" si="2">Q123*H123</f>
        <v>0</v>
      </c>
      <c r="S123" s="92">
        <v>0</v>
      </c>
      <c r="T123" s="93">
        <f t="shared" ref="T123:T144" si="3">S123*H123</f>
        <v>0</v>
      </c>
      <c r="AR123" s="94" t="s">
        <v>77</v>
      </c>
      <c r="AT123" s="94" t="s">
        <v>73</v>
      </c>
      <c r="AU123" s="94" t="s">
        <v>78</v>
      </c>
      <c r="AY123" s="1" t="s">
        <v>71</v>
      </c>
      <c r="BE123" s="95">
        <f t="shared" ref="BE123:BE144" si="4">IF(N123="základná",J123,0)</f>
        <v>0</v>
      </c>
      <c r="BF123" s="95">
        <f t="shared" ref="BF123:BF144" si="5">IF(N123="znížená",J123,0)</f>
        <v>0</v>
      </c>
      <c r="BG123" s="95">
        <f t="shared" ref="BG123:BG144" si="6">IF(N123="zákl. prenesená",J123,0)</f>
        <v>0</v>
      </c>
      <c r="BH123" s="95">
        <f t="shared" ref="BH123:BH144" si="7">IF(N123="zníž. prenesená",J123,0)</f>
        <v>0</v>
      </c>
      <c r="BI123" s="95">
        <f t="shared" ref="BI123:BI144" si="8">IF(N123="nulová",J123,0)</f>
        <v>0</v>
      </c>
      <c r="BJ123" s="1" t="s">
        <v>78</v>
      </c>
      <c r="BK123" s="95">
        <f t="shared" ref="BK123:BK144" si="9">ROUND(I123*H123,2)</f>
        <v>0</v>
      </c>
      <c r="BL123" s="1" t="s">
        <v>77</v>
      </c>
      <c r="BM123" s="94" t="s">
        <v>79</v>
      </c>
    </row>
    <row r="124" spans="2:65" s="8" customFormat="1" ht="24.2" customHeight="1" x14ac:dyDescent="0.2">
      <c r="B124" s="81"/>
      <c r="C124" s="82" t="s">
        <v>78</v>
      </c>
      <c r="D124" s="82" t="s">
        <v>73</v>
      </c>
      <c r="E124" s="83" t="s">
        <v>80</v>
      </c>
      <c r="F124" s="84" t="s">
        <v>81</v>
      </c>
      <c r="G124" s="85" t="s">
        <v>82</v>
      </c>
      <c r="H124" s="86">
        <v>8</v>
      </c>
      <c r="I124" s="87"/>
      <c r="J124" s="88">
        <f t="shared" si="0"/>
        <v>0</v>
      </c>
      <c r="K124" s="89"/>
      <c r="L124" s="9"/>
      <c r="M124" s="90" t="s">
        <v>10</v>
      </c>
      <c r="N124" s="91" t="s">
        <v>30</v>
      </c>
      <c r="P124" s="92">
        <f t="shared" si="1"/>
        <v>0</v>
      </c>
      <c r="Q124" s="92">
        <v>0</v>
      </c>
      <c r="R124" s="92">
        <f t="shared" si="2"/>
        <v>0</v>
      </c>
      <c r="S124" s="92">
        <v>0</v>
      </c>
      <c r="T124" s="93">
        <f t="shared" si="3"/>
        <v>0</v>
      </c>
      <c r="AR124" s="94" t="s">
        <v>77</v>
      </c>
      <c r="AT124" s="94" t="s">
        <v>73</v>
      </c>
      <c r="AU124" s="94" t="s">
        <v>78</v>
      </c>
      <c r="AY124" s="1" t="s">
        <v>71</v>
      </c>
      <c r="BE124" s="95">
        <f t="shared" si="4"/>
        <v>0</v>
      </c>
      <c r="BF124" s="95">
        <f t="shared" si="5"/>
        <v>0</v>
      </c>
      <c r="BG124" s="95">
        <f t="shared" si="6"/>
        <v>0</v>
      </c>
      <c r="BH124" s="95">
        <f t="shared" si="7"/>
        <v>0</v>
      </c>
      <c r="BI124" s="95">
        <f t="shared" si="8"/>
        <v>0</v>
      </c>
      <c r="BJ124" s="1" t="s">
        <v>78</v>
      </c>
      <c r="BK124" s="95">
        <f t="shared" si="9"/>
        <v>0</v>
      </c>
      <c r="BL124" s="1" t="s">
        <v>77</v>
      </c>
      <c r="BM124" s="94" t="s">
        <v>83</v>
      </c>
    </row>
    <row r="125" spans="2:65" s="8" customFormat="1" ht="24.2" customHeight="1" x14ac:dyDescent="0.2">
      <c r="B125" s="81"/>
      <c r="C125" s="82" t="s">
        <v>84</v>
      </c>
      <c r="D125" s="82" t="s">
        <v>73</v>
      </c>
      <c r="E125" s="83" t="s">
        <v>85</v>
      </c>
      <c r="F125" s="84" t="s">
        <v>86</v>
      </c>
      <c r="G125" s="85" t="s">
        <v>82</v>
      </c>
      <c r="H125" s="86">
        <v>8</v>
      </c>
      <c r="I125" s="87"/>
      <c r="J125" s="88">
        <f t="shared" si="0"/>
        <v>0</v>
      </c>
      <c r="K125" s="89"/>
      <c r="L125" s="9"/>
      <c r="M125" s="90" t="s">
        <v>10</v>
      </c>
      <c r="N125" s="91" t="s">
        <v>30</v>
      </c>
      <c r="P125" s="92">
        <f t="shared" si="1"/>
        <v>0</v>
      </c>
      <c r="Q125" s="92">
        <v>0</v>
      </c>
      <c r="R125" s="92">
        <f t="shared" si="2"/>
        <v>0</v>
      </c>
      <c r="S125" s="92">
        <v>0</v>
      </c>
      <c r="T125" s="93">
        <f t="shared" si="3"/>
        <v>0</v>
      </c>
      <c r="AR125" s="94" t="s">
        <v>77</v>
      </c>
      <c r="AT125" s="94" t="s">
        <v>73</v>
      </c>
      <c r="AU125" s="94" t="s">
        <v>78</v>
      </c>
      <c r="AY125" s="1" t="s">
        <v>71</v>
      </c>
      <c r="BE125" s="95">
        <f t="shared" si="4"/>
        <v>0</v>
      </c>
      <c r="BF125" s="95">
        <f t="shared" si="5"/>
        <v>0</v>
      </c>
      <c r="BG125" s="95">
        <f t="shared" si="6"/>
        <v>0</v>
      </c>
      <c r="BH125" s="95">
        <f t="shared" si="7"/>
        <v>0</v>
      </c>
      <c r="BI125" s="95">
        <f t="shared" si="8"/>
        <v>0</v>
      </c>
      <c r="BJ125" s="1" t="s">
        <v>78</v>
      </c>
      <c r="BK125" s="95">
        <f t="shared" si="9"/>
        <v>0</v>
      </c>
      <c r="BL125" s="1" t="s">
        <v>77</v>
      </c>
      <c r="BM125" s="94" t="s">
        <v>87</v>
      </c>
    </row>
    <row r="126" spans="2:65" s="8" customFormat="1" ht="14.45" customHeight="1" x14ac:dyDescent="0.2">
      <c r="B126" s="81"/>
      <c r="C126" s="82" t="s">
        <v>77</v>
      </c>
      <c r="D126" s="82" t="s">
        <v>73</v>
      </c>
      <c r="E126" s="83" t="s">
        <v>88</v>
      </c>
      <c r="F126" s="84" t="s">
        <v>89</v>
      </c>
      <c r="G126" s="85" t="s">
        <v>90</v>
      </c>
      <c r="H126" s="86">
        <v>1.375</v>
      </c>
      <c r="I126" s="87"/>
      <c r="J126" s="88">
        <f t="shared" si="0"/>
        <v>0</v>
      </c>
      <c r="K126" s="89"/>
      <c r="L126" s="9"/>
      <c r="M126" s="90" t="s">
        <v>10</v>
      </c>
      <c r="N126" s="91" t="s">
        <v>30</v>
      </c>
      <c r="P126" s="92">
        <f t="shared" si="1"/>
        <v>0</v>
      </c>
      <c r="Q126" s="92">
        <v>0</v>
      </c>
      <c r="R126" s="92">
        <f t="shared" si="2"/>
        <v>0</v>
      </c>
      <c r="S126" s="92">
        <v>0</v>
      </c>
      <c r="T126" s="93">
        <f t="shared" si="3"/>
        <v>0</v>
      </c>
      <c r="AR126" s="94" t="s">
        <v>77</v>
      </c>
      <c r="AT126" s="94" t="s">
        <v>73</v>
      </c>
      <c r="AU126" s="94" t="s">
        <v>78</v>
      </c>
      <c r="AY126" s="1" t="s">
        <v>71</v>
      </c>
      <c r="BE126" s="95">
        <f t="shared" si="4"/>
        <v>0</v>
      </c>
      <c r="BF126" s="95">
        <f t="shared" si="5"/>
        <v>0</v>
      </c>
      <c r="BG126" s="95">
        <f t="shared" si="6"/>
        <v>0</v>
      </c>
      <c r="BH126" s="95">
        <f t="shared" si="7"/>
        <v>0</v>
      </c>
      <c r="BI126" s="95">
        <f t="shared" si="8"/>
        <v>0</v>
      </c>
      <c r="BJ126" s="1" t="s">
        <v>78</v>
      </c>
      <c r="BK126" s="95">
        <f t="shared" si="9"/>
        <v>0</v>
      </c>
      <c r="BL126" s="1" t="s">
        <v>77</v>
      </c>
      <c r="BM126" s="94" t="s">
        <v>91</v>
      </c>
    </row>
    <row r="127" spans="2:65" s="8" customFormat="1" ht="14.45" customHeight="1" x14ac:dyDescent="0.2">
      <c r="B127" s="81"/>
      <c r="C127" s="96" t="s">
        <v>92</v>
      </c>
      <c r="D127" s="96" t="s">
        <v>93</v>
      </c>
      <c r="E127" s="97" t="s">
        <v>94</v>
      </c>
      <c r="F127" s="98" t="s">
        <v>95</v>
      </c>
      <c r="G127" s="99" t="s">
        <v>96</v>
      </c>
      <c r="H127" s="100">
        <v>2.2000000000000002</v>
      </c>
      <c r="I127" s="101"/>
      <c r="J127" s="102">
        <f t="shared" si="0"/>
        <v>0</v>
      </c>
      <c r="K127" s="103"/>
      <c r="L127" s="104"/>
      <c r="M127" s="105" t="s">
        <v>10</v>
      </c>
      <c r="N127" s="106" t="s">
        <v>30</v>
      </c>
      <c r="P127" s="92">
        <f t="shared" si="1"/>
        <v>0</v>
      </c>
      <c r="Q127" s="92">
        <v>1</v>
      </c>
      <c r="R127" s="92">
        <f t="shared" si="2"/>
        <v>2.2000000000000002</v>
      </c>
      <c r="S127" s="92">
        <v>0</v>
      </c>
      <c r="T127" s="93">
        <f t="shared" si="3"/>
        <v>0</v>
      </c>
      <c r="AR127" s="94" t="s">
        <v>97</v>
      </c>
      <c r="AT127" s="94" t="s">
        <v>93</v>
      </c>
      <c r="AU127" s="94" t="s">
        <v>78</v>
      </c>
      <c r="AY127" s="1" t="s">
        <v>71</v>
      </c>
      <c r="BE127" s="95">
        <f t="shared" si="4"/>
        <v>0</v>
      </c>
      <c r="BF127" s="95">
        <f t="shared" si="5"/>
        <v>0</v>
      </c>
      <c r="BG127" s="95">
        <f t="shared" si="6"/>
        <v>0</v>
      </c>
      <c r="BH127" s="95">
        <f t="shared" si="7"/>
        <v>0</v>
      </c>
      <c r="BI127" s="95">
        <f t="shared" si="8"/>
        <v>0</v>
      </c>
      <c r="BJ127" s="1" t="s">
        <v>78</v>
      </c>
      <c r="BK127" s="95">
        <f t="shared" si="9"/>
        <v>0</v>
      </c>
      <c r="BL127" s="1" t="s">
        <v>77</v>
      </c>
      <c r="BM127" s="94" t="s">
        <v>98</v>
      </c>
    </row>
    <row r="128" spans="2:65" s="8" customFormat="1" ht="14.45" customHeight="1" x14ac:dyDescent="0.2">
      <c r="B128" s="81"/>
      <c r="C128" s="82" t="s">
        <v>99</v>
      </c>
      <c r="D128" s="82" t="s">
        <v>73</v>
      </c>
      <c r="E128" s="83" t="s">
        <v>100</v>
      </c>
      <c r="F128" s="84" t="s">
        <v>101</v>
      </c>
      <c r="G128" s="85" t="s">
        <v>76</v>
      </c>
      <c r="H128" s="86">
        <v>2240</v>
      </c>
      <c r="I128" s="87"/>
      <c r="J128" s="88">
        <f t="shared" si="0"/>
        <v>0</v>
      </c>
      <c r="K128" s="89"/>
      <c r="L128" s="9"/>
      <c r="M128" s="90" t="s">
        <v>10</v>
      </c>
      <c r="N128" s="91" t="s">
        <v>30</v>
      </c>
      <c r="P128" s="92">
        <f t="shared" si="1"/>
        <v>0</v>
      </c>
      <c r="Q128" s="92">
        <v>0</v>
      </c>
      <c r="R128" s="92">
        <f t="shared" si="2"/>
        <v>0</v>
      </c>
      <c r="S128" s="92">
        <v>0</v>
      </c>
      <c r="T128" s="93">
        <f t="shared" si="3"/>
        <v>0</v>
      </c>
      <c r="AR128" s="94" t="s">
        <v>77</v>
      </c>
      <c r="AT128" s="94" t="s">
        <v>73</v>
      </c>
      <c r="AU128" s="94" t="s">
        <v>78</v>
      </c>
      <c r="AY128" s="1" t="s">
        <v>71</v>
      </c>
      <c r="BE128" s="95">
        <f t="shared" si="4"/>
        <v>0</v>
      </c>
      <c r="BF128" s="95">
        <f t="shared" si="5"/>
        <v>0</v>
      </c>
      <c r="BG128" s="95">
        <f t="shared" si="6"/>
        <v>0</v>
      </c>
      <c r="BH128" s="95">
        <f t="shared" si="7"/>
        <v>0</v>
      </c>
      <c r="BI128" s="95">
        <f t="shared" si="8"/>
        <v>0</v>
      </c>
      <c r="BJ128" s="1" t="s">
        <v>78</v>
      </c>
      <c r="BK128" s="95">
        <f t="shared" si="9"/>
        <v>0</v>
      </c>
      <c r="BL128" s="1" t="s">
        <v>77</v>
      </c>
      <c r="BM128" s="94" t="s">
        <v>102</v>
      </c>
    </row>
    <row r="129" spans="2:65" s="8" customFormat="1" ht="37.9" customHeight="1" x14ac:dyDescent="0.2">
      <c r="B129" s="81"/>
      <c r="C129" s="82" t="s">
        <v>103</v>
      </c>
      <c r="D129" s="82" t="s">
        <v>73</v>
      </c>
      <c r="E129" s="83" t="s">
        <v>104</v>
      </c>
      <c r="F129" s="84" t="s">
        <v>105</v>
      </c>
      <c r="G129" s="85" t="s">
        <v>76</v>
      </c>
      <c r="H129" s="86">
        <v>2240</v>
      </c>
      <c r="I129" s="87"/>
      <c r="J129" s="88">
        <f t="shared" si="0"/>
        <v>0</v>
      </c>
      <c r="K129" s="89"/>
      <c r="L129" s="9"/>
      <c r="M129" s="90" t="s">
        <v>10</v>
      </c>
      <c r="N129" s="91" t="s">
        <v>30</v>
      </c>
      <c r="P129" s="92">
        <f t="shared" si="1"/>
        <v>0</v>
      </c>
      <c r="Q129" s="92">
        <v>0</v>
      </c>
      <c r="R129" s="92">
        <f t="shared" si="2"/>
        <v>0</v>
      </c>
      <c r="S129" s="92">
        <v>0</v>
      </c>
      <c r="T129" s="93">
        <f t="shared" si="3"/>
        <v>0</v>
      </c>
      <c r="AR129" s="94" t="s">
        <v>77</v>
      </c>
      <c r="AT129" s="94" t="s">
        <v>73</v>
      </c>
      <c r="AU129" s="94" t="s">
        <v>78</v>
      </c>
      <c r="AY129" s="1" t="s">
        <v>71</v>
      </c>
      <c r="BE129" s="95">
        <f t="shared" si="4"/>
        <v>0</v>
      </c>
      <c r="BF129" s="95">
        <f t="shared" si="5"/>
        <v>0</v>
      </c>
      <c r="BG129" s="95">
        <f t="shared" si="6"/>
        <v>0</v>
      </c>
      <c r="BH129" s="95">
        <f t="shared" si="7"/>
        <v>0</v>
      </c>
      <c r="BI129" s="95">
        <f t="shared" si="8"/>
        <v>0</v>
      </c>
      <c r="BJ129" s="1" t="s">
        <v>78</v>
      </c>
      <c r="BK129" s="95">
        <f t="shared" si="9"/>
        <v>0</v>
      </c>
      <c r="BL129" s="1" t="s">
        <v>77</v>
      </c>
      <c r="BM129" s="94" t="s">
        <v>106</v>
      </c>
    </row>
    <row r="130" spans="2:65" s="8" customFormat="1" ht="14.45" customHeight="1" x14ac:dyDescent="0.2">
      <c r="B130" s="81"/>
      <c r="C130" s="96" t="s">
        <v>97</v>
      </c>
      <c r="D130" s="96" t="s">
        <v>93</v>
      </c>
      <c r="E130" s="97" t="s">
        <v>107</v>
      </c>
      <c r="F130" s="98" t="s">
        <v>108</v>
      </c>
      <c r="G130" s="99" t="s">
        <v>109</v>
      </c>
      <c r="H130" s="100">
        <v>6.9219999999999997</v>
      </c>
      <c r="I130" s="101"/>
      <c r="J130" s="102">
        <f t="shared" si="0"/>
        <v>0</v>
      </c>
      <c r="K130" s="103"/>
      <c r="L130" s="104"/>
      <c r="M130" s="105" t="s">
        <v>10</v>
      </c>
      <c r="N130" s="106" t="s">
        <v>30</v>
      </c>
      <c r="P130" s="92">
        <f t="shared" si="1"/>
        <v>0</v>
      </c>
      <c r="Q130" s="92">
        <v>1E-3</v>
      </c>
      <c r="R130" s="92">
        <f t="shared" si="2"/>
        <v>6.9220000000000002E-3</v>
      </c>
      <c r="S130" s="92">
        <v>0</v>
      </c>
      <c r="T130" s="93">
        <f t="shared" si="3"/>
        <v>0</v>
      </c>
      <c r="AR130" s="94" t="s">
        <v>97</v>
      </c>
      <c r="AT130" s="94" t="s">
        <v>93</v>
      </c>
      <c r="AU130" s="94" t="s">
        <v>78</v>
      </c>
      <c r="AY130" s="1" t="s">
        <v>71</v>
      </c>
      <c r="BE130" s="95">
        <f t="shared" si="4"/>
        <v>0</v>
      </c>
      <c r="BF130" s="95">
        <f t="shared" si="5"/>
        <v>0</v>
      </c>
      <c r="BG130" s="95">
        <f t="shared" si="6"/>
        <v>0</v>
      </c>
      <c r="BH130" s="95">
        <f t="shared" si="7"/>
        <v>0</v>
      </c>
      <c r="BI130" s="95">
        <f t="shared" si="8"/>
        <v>0</v>
      </c>
      <c r="BJ130" s="1" t="s">
        <v>78</v>
      </c>
      <c r="BK130" s="95">
        <f t="shared" si="9"/>
        <v>0</v>
      </c>
      <c r="BL130" s="1" t="s">
        <v>77</v>
      </c>
      <c r="BM130" s="94" t="s">
        <v>110</v>
      </c>
    </row>
    <row r="131" spans="2:65" s="8" customFormat="1" ht="37.9" customHeight="1" x14ac:dyDescent="0.2">
      <c r="B131" s="81"/>
      <c r="C131" s="82" t="s">
        <v>111</v>
      </c>
      <c r="D131" s="82" t="s">
        <v>73</v>
      </c>
      <c r="E131" s="83" t="s">
        <v>112</v>
      </c>
      <c r="F131" s="84" t="s">
        <v>113</v>
      </c>
      <c r="G131" s="85" t="s">
        <v>76</v>
      </c>
      <c r="H131" s="86">
        <v>2240</v>
      </c>
      <c r="I131" s="87"/>
      <c r="J131" s="88">
        <f t="shared" si="0"/>
        <v>0</v>
      </c>
      <c r="K131" s="89"/>
      <c r="L131" s="9"/>
      <c r="M131" s="90" t="s">
        <v>10</v>
      </c>
      <c r="N131" s="91" t="s">
        <v>30</v>
      </c>
      <c r="P131" s="92">
        <f t="shared" si="1"/>
        <v>0</v>
      </c>
      <c r="Q131" s="92">
        <v>0</v>
      </c>
      <c r="R131" s="92">
        <f t="shared" si="2"/>
        <v>0</v>
      </c>
      <c r="S131" s="92">
        <v>0</v>
      </c>
      <c r="T131" s="93">
        <f t="shared" si="3"/>
        <v>0</v>
      </c>
      <c r="AR131" s="94" t="s">
        <v>77</v>
      </c>
      <c r="AT131" s="94" t="s">
        <v>73</v>
      </c>
      <c r="AU131" s="94" t="s">
        <v>78</v>
      </c>
      <c r="AY131" s="1" t="s">
        <v>71</v>
      </c>
      <c r="BE131" s="95">
        <f t="shared" si="4"/>
        <v>0</v>
      </c>
      <c r="BF131" s="95">
        <f t="shared" si="5"/>
        <v>0</v>
      </c>
      <c r="BG131" s="95">
        <f t="shared" si="6"/>
        <v>0</v>
      </c>
      <c r="BH131" s="95">
        <f t="shared" si="7"/>
        <v>0</v>
      </c>
      <c r="BI131" s="95">
        <f t="shared" si="8"/>
        <v>0</v>
      </c>
      <c r="BJ131" s="1" t="s">
        <v>78</v>
      </c>
      <c r="BK131" s="95">
        <f t="shared" si="9"/>
        <v>0</v>
      </c>
      <c r="BL131" s="1" t="s">
        <v>77</v>
      </c>
      <c r="BM131" s="94" t="s">
        <v>114</v>
      </c>
    </row>
    <row r="132" spans="2:65" s="8" customFormat="1" ht="24.2" customHeight="1" x14ac:dyDescent="0.2">
      <c r="B132" s="81"/>
      <c r="C132" s="82" t="s">
        <v>115</v>
      </c>
      <c r="D132" s="82" t="s">
        <v>73</v>
      </c>
      <c r="E132" s="83" t="s">
        <v>116</v>
      </c>
      <c r="F132" s="84" t="s">
        <v>117</v>
      </c>
      <c r="G132" s="85" t="s">
        <v>76</v>
      </c>
      <c r="H132" s="86">
        <v>2240</v>
      </c>
      <c r="I132" s="87"/>
      <c r="J132" s="88">
        <f t="shared" si="0"/>
        <v>0</v>
      </c>
      <c r="K132" s="89"/>
      <c r="L132" s="9"/>
      <c r="M132" s="90" t="s">
        <v>10</v>
      </c>
      <c r="N132" s="91" t="s">
        <v>30</v>
      </c>
      <c r="P132" s="92">
        <f t="shared" si="1"/>
        <v>0</v>
      </c>
      <c r="Q132" s="92">
        <v>1.7999999999999999E-6</v>
      </c>
      <c r="R132" s="92">
        <f t="shared" si="2"/>
        <v>4.032E-3</v>
      </c>
      <c r="S132" s="92">
        <v>0</v>
      </c>
      <c r="T132" s="93">
        <f t="shared" si="3"/>
        <v>0</v>
      </c>
      <c r="AR132" s="94" t="s">
        <v>77</v>
      </c>
      <c r="AT132" s="94" t="s">
        <v>73</v>
      </c>
      <c r="AU132" s="94" t="s">
        <v>78</v>
      </c>
      <c r="AY132" s="1" t="s">
        <v>71</v>
      </c>
      <c r="BE132" s="95">
        <f t="shared" si="4"/>
        <v>0</v>
      </c>
      <c r="BF132" s="95">
        <f t="shared" si="5"/>
        <v>0</v>
      </c>
      <c r="BG132" s="95">
        <f t="shared" si="6"/>
        <v>0</v>
      </c>
      <c r="BH132" s="95">
        <f t="shared" si="7"/>
        <v>0</v>
      </c>
      <c r="BI132" s="95">
        <f t="shared" si="8"/>
        <v>0</v>
      </c>
      <c r="BJ132" s="1" t="s">
        <v>78</v>
      </c>
      <c r="BK132" s="95">
        <f t="shared" si="9"/>
        <v>0</v>
      </c>
      <c r="BL132" s="1" t="s">
        <v>77</v>
      </c>
      <c r="BM132" s="94" t="s">
        <v>118</v>
      </c>
    </row>
    <row r="133" spans="2:65" s="8" customFormat="1" ht="14.45" customHeight="1" x14ac:dyDescent="0.2">
      <c r="B133" s="81"/>
      <c r="C133" s="96" t="s">
        <v>119</v>
      </c>
      <c r="D133" s="96" t="s">
        <v>93</v>
      </c>
      <c r="E133" s="97" t="s">
        <v>120</v>
      </c>
      <c r="F133" s="98" t="s">
        <v>121</v>
      </c>
      <c r="G133" s="99" t="s">
        <v>122</v>
      </c>
      <c r="H133" s="100">
        <v>11.2</v>
      </c>
      <c r="I133" s="101"/>
      <c r="J133" s="102">
        <f t="shared" si="0"/>
        <v>0</v>
      </c>
      <c r="K133" s="103"/>
      <c r="L133" s="104"/>
      <c r="M133" s="105" t="s">
        <v>10</v>
      </c>
      <c r="N133" s="106" t="s">
        <v>30</v>
      </c>
      <c r="P133" s="92">
        <f t="shared" si="1"/>
        <v>0</v>
      </c>
      <c r="Q133" s="92">
        <v>0</v>
      </c>
      <c r="R133" s="92">
        <f t="shared" si="2"/>
        <v>0</v>
      </c>
      <c r="S133" s="92">
        <v>0</v>
      </c>
      <c r="T133" s="93">
        <f t="shared" si="3"/>
        <v>0</v>
      </c>
      <c r="AR133" s="94" t="s">
        <v>97</v>
      </c>
      <c r="AT133" s="94" t="s">
        <v>93</v>
      </c>
      <c r="AU133" s="94" t="s">
        <v>78</v>
      </c>
      <c r="AY133" s="1" t="s">
        <v>71</v>
      </c>
      <c r="BE133" s="95">
        <f t="shared" si="4"/>
        <v>0</v>
      </c>
      <c r="BF133" s="95">
        <f t="shared" si="5"/>
        <v>0</v>
      </c>
      <c r="BG133" s="95">
        <f t="shared" si="6"/>
        <v>0</v>
      </c>
      <c r="BH133" s="95">
        <f t="shared" si="7"/>
        <v>0</v>
      </c>
      <c r="BI133" s="95">
        <f t="shared" si="8"/>
        <v>0</v>
      </c>
      <c r="BJ133" s="1" t="s">
        <v>78</v>
      </c>
      <c r="BK133" s="95">
        <f t="shared" si="9"/>
        <v>0</v>
      </c>
      <c r="BL133" s="1" t="s">
        <v>77</v>
      </c>
      <c r="BM133" s="94" t="s">
        <v>123</v>
      </c>
    </row>
    <row r="134" spans="2:65" s="8" customFormat="1" ht="24.2" customHeight="1" x14ac:dyDescent="0.2">
      <c r="B134" s="81"/>
      <c r="C134" s="82" t="s">
        <v>124</v>
      </c>
      <c r="D134" s="82" t="s">
        <v>73</v>
      </c>
      <c r="E134" s="83" t="s">
        <v>125</v>
      </c>
      <c r="F134" s="84" t="s">
        <v>126</v>
      </c>
      <c r="G134" s="85" t="s">
        <v>76</v>
      </c>
      <c r="H134" s="86">
        <v>2240</v>
      </c>
      <c r="I134" s="87"/>
      <c r="J134" s="88">
        <f t="shared" si="0"/>
        <v>0</v>
      </c>
      <c r="K134" s="89"/>
      <c r="L134" s="9"/>
      <c r="M134" s="90" t="s">
        <v>10</v>
      </c>
      <c r="N134" s="91" t="s">
        <v>30</v>
      </c>
      <c r="P134" s="92">
        <f t="shared" si="1"/>
        <v>0</v>
      </c>
      <c r="Q134" s="92">
        <v>0</v>
      </c>
      <c r="R134" s="92">
        <f t="shared" si="2"/>
        <v>0</v>
      </c>
      <c r="S134" s="92">
        <v>0</v>
      </c>
      <c r="T134" s="93">
        <f t="shared" si="3"/>
        <v>0</v>
      </c>
      <c r="AR134" s="94" t="s">
        <v>77</v>
      </c>
      <c r="AT134" s="94" t="s">
        <v>73</v>
      </c>
      <c r="AU134" s="94" t="s">
        <v>78</v>
      </c>
      <c r="AY134" s="1" t="s">
        <v>71</v>
      </c>
      <c r="BE134" s="95">
        <f t="shared" si="4"/>
        <v>0</v>
      </c>
      <c r="BF134" s="95">
        <f t="shared" si="5"/>
        <v>0</v>
      </c>
      <c r="BG134" s="95">
        <f t="shared" si="6"/>
        <v>0</v>
      </c>
      <c r="BH134" s="95">
        <f t="shared" si="7"/>
        <v>0</v>
      </c>
      <c r="BI134" s="95">
        <f t="shared" si="8"/>
        <v>0</v>
      </c>
      <c r="BJ134" s="1" t="s">
        <v>78</v>
      </c>
      <c r="BK134" s="95">
        <f t="shared" si="9"/>
        <v>0</v>
      </c>
      <c r="BL134" s="1" t="s">
        <v>77</v>
      </c>
      <c r="BM134" s="94" t="s">
        <v>127</v>
      </c>
    </row>
    <row r="135" spans="2:65" s="8" customFormat="1" ht="24.2" customHeight="1" x14ac:dyDescent="0.2">
      <c r="B135" s="81"/>
      <c r="C135" s="82" t="s">
        <v>128</v>
      </c>
      <c r="D135" s="82" t="s">
        <v>73</v>
      </c>
      <c r="E135" s="83" t="s">
        <v>129</v>
      </c>
      <c r="F135" s="84" t="s">
        <v>130</v>
      </c>
      <c r="G135" s="85" t="s">
        <v>82</v>
      </c>
      <c r="H135" s="86">
        <v>12</v>
      </c>
      <c r="I135" s="87"/>
      <c r="J135" s="88">
        <f t="shared" si="0"/>
        <v>0</v>
      </c>
      <c r="K135" s="89"/>
      <c r="L135" s="9"/>
      <c r="M135" s="90" t="s">
        <v>10</v>
      </c>
      <c r="N135" s="91" t="s">
        <v>30</v>
      </c>
      <c r="P135" s="92">
        <f t="shared" si="1"/>
        <v>0</v>
      </c>
      <c r="Q135" s="92">
        <v>0</v>
      </c>
      <c r="R135" s="92">
        <f t="shared" si="2"/>
        <v>0</v>
      </c>
      <c r="S135" s="92">
        <v>0</v>
      </c>
      <c r="T135" s="93">
        <f t="shared" si="3"/>
        <v>0</v>
      </c>
      <c r="AR135" s="94" t="s">
        <v>77</v>
      </c>
      <c r="AT135" s="94" t="s">
        <v>73</v>
      </c>
      <c r="AU135" s="94" t="s">
        <v>78</v>
      </c>
      <c r="AY135" s="1" t="s">
        <v>71</v>
      </c>
      <c r="BE135" s="95">
        <f t="shared" si="4"/>
        <v>0</v>
      </c>
      <c r="BF135" s="95">
        <f t="shared" si="5"/>
        <v>0</v>
      </c>
      <c r="BG135" s="95">
        <f t="shared" si="6"/>
        <v>0</v>
      </c>
      <c r="BH135" s="95">
        <f t="shared" si="7"/>
        <v>0</v>
      </c>
      <c r="BI135" s="95">
        <f t="shared" si="8"/>
        <v>0</v>
      </c>
      <c r="BJ135" s="1" t="s">
        <v>78</v>
      </c>
      <c r="BK135" s="95">
        <f t="shared" si="9"/>
        <v>0</v>
      </c>
      <c r="BL135" s="1" t="s">
        <v>77</v>
      </c>
      <c r="BM135" s="94" t="s">
        <v>131</v>
      </c>
    </row>
    <row r="136" spans="2:65" s="8" customFormat="1" ht="24.2" customHeight="1" x14ac:dyDescent="0.2">
      <c r="B136" s="81"/>
      <c r="C136" s="82" t="s">
        <v>132</v>
      </c>
      <c r="D136" s="82" t="s">
        <v>73</v>
      </c>
      <c r="E136" s="83" t="s">
        <v>133</v>
      </c>
      <c r="F136" s="84" t="s">
        <v>134</v>
      </c>
      <c r="G136" s="85" t="s">
        <v>76</v>
      </c>
      <c r="H136" s="86">
        <v>132</v>
      </c>
      <c r="I136" s="87"/>
      <c r="J136" s="88">
        <f t="shared" si="0"/>
        <v>0</v>
      </c>
      <c r="K136" s="89"/>
      <c r="L136" s="9"/>
      <c r="M136" s="90" t="s">
        <v>10</v>
      </c>
      <c r="N136" s="91" t="s">
        <v>30</v>
      </c>
      <c r="P136" s="92">
        <f t="shared" si="1"/>
        <v>0</v>
      </c>
      <c r="Q136" s="92">
        <v>0</v>
      </c>
      <c r="R136" s="92">
        <f t="shared" si="2"/>
        <v>0</v>
      </c>
      <c r="S136" s="92">
        <v>0</v>
      </c>
      <c r="T136" s="93">
        <f t="shared" si="3"/>
        <v>0</v>
      </c>
      <c r="AR136" s="94" t="s">
        <v>77</v>
      </c>
      <c r="AT136" s="94" t="s">
        <v>73</v>
      </c>
      <c r="AU136" s="94" t="s">
        <v>78</v>
      </c>
      <c r="AY136" s="1" t="s">
        <v>71</v>
      </c>
      <c r="BE136" s="95">
        <f t="shared" si="4"/>
        <v>0</v>
      </c>
      <c r="BF136" s="95">
        <f t="shared" si="5"/>
        <v>0</v>
      </c>
      <c r="BG136" s="95">
        <f t="shared" si="6"/>
        <v>0</v>
      </c>
      <c r="BH136" s="95">
        <f t="shared" si="7"/>
        <v>0</v>
      </c>
      <c r="BI136" s="95">
        <f t="shared" si="8"/>
        <v>0</v>
      </c>
      <c r="BJ136" s="1" t="s">
        <v>78</v>
      </c>
      <c r="BK136" s="95">
        <f t="shared" si="9"/>
        <v>0</v>
      </c>
      <c r="BL136" s="1" t="s">
        <v>77</v>
      </c>
      <c r="BM136" s="94" t="s">
        <v>135</v>
      </c>
    </row>
    <row r="137" spans="2:65" s="8" customFormat="1" ht="14.45" customHeight="1" x14ac:dyDescent="0.2">
      <c r="B137" s="81"/>
      <c r="C137" s="96" t="s">
        <v>136</v>
      </c>
      <c r="D137" s="96" t="s">
        <v>93</v>
      </c>
      <c r="E137" s="97" t="s">
        <v>137</v>
      </c>
      <c r="F137" s="98" t="s">
        <v>138</v>
      </c>
      <c r="G137" s="99" t="s">
        <v>90</v>
      </c>
      <c r="H137" s="100">
        <v>13.2</v>
      </c>
      <c r="I137" s="101"/>
      <c r="J137" s="102">
        <f t="shared" si="0"/>
        <v>0</v>
      </c>
      <c r="K137" s="103"/>
      <c r="L137" s="104"/>
      <c r="M137" s="105" t="s">
        <v>10</v>
      </c>
      <c r="N137" s="106" t="s">
        <v>30</v>
      </c>
      <c r="P137" s="92">
        <f t="shared" si="1"/>
        <v>0</v>
      </c>
      <c r="Q137" s="92">
        <v>0</v>
      </c>
      <c r="R137" s="92">
        <f t="shared" si="2"/>
        <v>0</v>
      </c>
      <c r="S137" s="92">
        <v>0</v>
      </c>
      <c r="T137" s="93">
        <f t="shared" si="3"/>
        <v>0</v>
      </c>
      <c r="AR137" s="94" t="s">
        <v>97</v>
      </c>
      <c r="AT137" s="94" t="s">
        <v>93</v>
      </c>
      <c r="AU137" s="94" t="s">
        <v>78</v>
      </c>
      <c r="AY137" s="1" t="s">
        <v>71</v>
      </c>
      <c r="BE137" s="95">
        <f t="shared" si="4"/>
        <v>0</v>
      </c>
      <c r="BF137" s="95">
        <f t="shared" si="5"/>
        <v>0</v>
      </c>
      <c r="BG137" s="95">
        <f t="shared" si="6"/>
        <v>0</v>
      </c>
      <c r="BH137" s="95">
        <f t="shared" si="7"/>
        <v>0</v>
      </c>
      <c r="BI137" s="95">
        <f t="shared" si="8"/>
        <v>0</v>
      </c>
      <c r="BJ137" s="1" t="s">
        <v>78</v>
      </c>
      <c r="BK137" s="95">
        <f t="shared" si="9"/>
        <v>0</v>
      </c>
      <c r="BL137" s="1" t="s">
        <v>77</v>
      </c>
      <c r="BM137" s="94" t="s">
        <v>139</v>
      </c>
    </row>
    <row r="138" spans="2:65" s="8" customFormat="1" ht="24.2" customHeight="1" x14ac:dyDescent="0.2">
      <c r="B138" s="81"/>
      <c r="C138" s="82" t="s">
        <v>140</v>
      </c>
      <c r="D138" s="82" t="s">
        <v>73</v>
      </c>
      <c r="E138" s="83" t="s">
        <v>141</v>
      </c>
      <c r="F138" s="84" t="s">
        <v>142</v>
      </c>
      <c r="G138" s="85" t="s">
        <v>76</v>
      </c>
      <c r="H138" s="86">
        <v>132</v>
      </c>
      <c r="I138" s="87"/>
      <c r="J138" s="88">
        <f t="shared" si="0"/>
        <v>0</v>
      </c>
      <c r="K138" s="89"/>
      <c r="L138" s="9"/>
      <c r="M138" s="90" t="s">
        <v>10</v>
      </c>
      <c r="N138" s="91" t="s">
        <v>30</v>
      </c>
      <c r="P138" s="92">
        <f t="shared" si="1"/>
        <v>0</v>
      </c>
      <c r="Q138" s="92">
        <v>2.0000000000000001E-4</v>
      </c>
      <c r="R138" s="92">
        <f t="shared" si="2"/>
        <v>2.64E-2</v>
      </c>
      <c r="S138" s="92">
        <v>0</v>
      </c>
      <c r="T138" s="93">
        <f t="shared" si="3"/>
        <v>0</v>
      </c>
      <c r="AR138" s="94" t="s">
        <v>77</v>
      </c>
      <c r="AT138" s="94" t="s">
        <v>73</v>
      </c>
      <c r="AU138" s="94" t="s">
        <v>78</v>
      </c>
      <c r="AY138" s="1" t="s">
        <v>71</v>
      </c>
      <c r="BE138" s="95">
        <f t="shared" si="4"/>
        <v>0</v>
      </c>
      <c r="BF138" s="95">
        <f t="shared" si="5"/>
        <v>0</v>
      </c>
      <c r="BG138" s="95">
        <f t="shared" si="6"/>
        <v>0</v>
      </c>
      <c r="BH138" s="95">
        <f t="shared" si="7"/>
        <v>0</v>
      </c>
      <c r="BI138" s="95">
        <f t="shared" si="8"/>
        <v>0</v>
      </c>
      <c r="BJ138" s="1" t="s">
        <v>78</v>
      </c>
      <c r="BK138" s="95">
        <f t="shared" si="9"/>
        <v>0</v>
      </c>
      <c r="BL138" s="1" t="s">
        <v>77</v>
      </c>
      <c r="BM138" s="94" t="s">
        <v>143</v>
      </c>
    </row>
    <row r="139" spans="2:65" s="8" customFormat="1" ht="24.2" customHeight="1" x14ac:dyDescent="0.2">
      <c r="B139" s="81"/>
      <c r="C139" s="96" t="s">
        <v>144</v>
      </c>
      <c r="D139" s="96" t="s">
        <v>93</v>
      </c>
      <c r="E139" s="97" t="s">
        <v>145</v>
      </c>
      <c r="F139" s="98" t="s">
        <v>146</v>
      </c>
      <c r="G139" s="99" t="s">
        <v>76</v>
      </c>
      <c r="H139" s="100">
        <v>132</v>
      </c>
      <c r="I139" s="101"/>
      <c r="J139" s="102">
        <f t="shared" si="0"/>
        <v>0</v>
      </c>
      <c r="K139" s="103"/>
      <c r="L139" s="104"/>
      <c r="M139" s="105" t="s">
        <v>10</v>
      </c>
      <c r="N139" s="106" t="s">
        <v>30</v>
      </c>
      <c r="P139" s="92">
        <f t="shared" si="1"/>
        <v>0</v>
      </c>
      <c r="Q139" s="92">
        <v>0</v>
      </c>
      <c r="R139" s="92">
        <f t="shared" si="2"/>
        <v>0</v>
      </c>
      <c r="S139" s="92">
        <v>0</v>
      </c>
      <c r="T139" s="93">
        <f t="shared" si="3"/>
        <v>0</v>
      </c>
      <c r="AR139" s="94" t="s">
        <v>97</v>
      </c>
      <c r="AT139" s="94" t="s">
        <v>93</v>
      </c>
      <c r="AU139" s="94" t="s">
        <v>78</v>
      </c>
      <c r="AY139" s="1" t="s">
        <v>71</v>
      </c>
      <c r="BE139" s="95">
        <f t="shared" si="4"/>
        <v>0</v>
      </c>
      <c r="BF139" s="95">
        <f t="shared" si="5"/>
        <v>0</v>
      </c>
      <c r="BG139" s="95">
        <f t="shared" si="6"/>
        <v>0</v>
      </c>
      <c r="BH139" s="95">
        <f t="shared" si="7"/>
        <v>0</v>
      </c>
      <c r="BI139" s="95">
        <f t="shared" si="8"/>
        <v>0</v>
      </c>
      <c r="BJ139" s="1" t="s">
        <v>78</v>
      </c>
      <c r="BK139" s="95">
        <f t="shared" si="9"/>
        <v>0</v>
      </c>
      <c r="BL139" s="1" t="s">
        <v>77</v>
      </c>
      <c r="BM139" s="94" t="s">
        <v>147</v>
      </c>
    </row>
    <row r="140" spans="2:65" s="8" customFormat="1" ht="24.2" customHeight="1" x14ac:dyDescent="0.2">
      <c r="B140" s="81"/>
      <c r="C140" s="82" t="s">
        <v>148</v>
      </c>
      <c r="D140" s="82" t="s">
        <v>73</v>
      </c>
      <c r="E140" s="83" t="s">
        <v>149</v>
      </c>
      <c r="F140" s="84" t="s">
        <v>150</v>
      </c>
      <c r="G140" s="85" t="s">
        <v>76</v>
      </c>
      <c r="H140" s="86">
        <v>25</v>
      </c>
      <c r="I140" s="87"/>
      <c r="J140" s="88">
        <f t="shared" si="0"/>
        <v>0</v>
      </c>
      <c r="K140" s="89"/>
      <c r="L140" s="9"/>
      <c r="M140" s="90" t="s">
        <v>10</v>
      </c>
      <c r="N140" s="91" t="s">
        <v>30</v>
      </c>
      <c r="P140" s="92">
        <f t="shared" si="1"/>
        <v>0</v>
      </c>
      <c r="Q140" s="92">
        <v>0</v>
      </c>
      <c r="R140" s="92">
        <f t="shared" si="2"/>
        <v>0</v>
      </c>
      <c r="S140" s="92">
        <v>0</v>
      </c>
      <c r="T140" s="93">
        <f t="shared" si="3"/>
        <v>0</v>
      </c>
      <c r="AR140" s="94" t="s">
        <v>77</v>
      </c>
      <c r="AT140" s="94" t="s">
        <v>73</v>
      </c>
      <c r="AU140" s="94" t="s">
        <v>78</v>
      </c>
      <c r="AY140" s="1" t="s">
        <v>71</v>
      </c>
      <c r="BE140" s="95">
        <f t="shared" si="4"/>
        <v>0</v>
      </c>
      <c r="BF140" s="95">
        <f t="shared" si="5"/>
        <v>0</v>
      </c>
      <c r="BG140" s="95">
        <f t="shared" si="6"/>
        <v>0</v>
      </c>
      <c r="BH140" s="95">
        <f t="shared" si="7"/>
        <v>0</v>
      </c>
      <c r="BI140" s="95">
        <f t="shared" si="8"/>
        <v>0</v>
      </c>
      <c r="BJ140" s="1" t="s">
        <v>78</v>
      </c>
      <c r="BK140" s="95">
        <f t="shared" si="9"/>
        <v>0</v>
      </c>
      <c r="BL140" s="1" t="s">
        <v>77</v>
      </c>
      <c r="BM140" s="94" t="s">
        <v>151</v>
      </c>
    </row>
    <row r="141" spans="2:65" s="8" customFormat="1" ht="24.2" customHeight="1" x14ac:dyDescent="0.2">
      <c r="B141" s="81"/>
      <c r="C141" s="82" t="s">
        <v>152</v>
      </c>
      <c r="D141" s="82" t="s">
        <v>73</v>
      </c>
      <c r="E141" s="83" t="s">
        <v>153</v>
      </c>
      <c r="F141" s="84" t="s">
        <v>154</v>
      </c>
      <c r="G141" s="85" t="s">
        <v>82</v>
      </c>
      <c r="H141" s="86">
        <v>12</v>
      </c>
      <c r="I141" s="87"/>
      <c r="J141" s="88">
        <f t="shared" si="0"/>
        <v>0</v>
      </c>
      <c r="K141" s="89"/>
      <c r="L141" s="9"/>
      <c r="M141" s="90" t="s">
        <v>10</v>
      </c>
      <c r="N141" s="91" t="s">
        <v>30</v>
      </c>
      <c r="P141" s="92">
        <f t="shared" si="1"/>
        <v>0</v>
      </c>
      <c r="Q141" s="92">
        <v>0</v>
      </c>
      <c r="R141" s="92">
        <f t="shared" si="2"/>
        <v>0</v>
      </c>
      <c r="S141" s="92">
        <v>0</v>
      </c>
      <c r="T141" s="93">
        <f t="shared" si="3"/>
        <v>0</v>
      </c>
      <c r="AR141" s="94" t="s">
        <v>77</v>
      </c>
      <c r="AT141" s="94" t="s">
        <v>73</v>
      </c>
      <c r="AU141" s="94" t="s">
        <v>78</v>
      </c>
      <c r="AY141" s="1" t="s">
        <v>71</v>
      </c>
      <c r="BE141" s="95">
        <f t="shared" si="4"/>
        <v>0</v>
      </c>
      <c r="BF141" s="95">
        <f t="shared" si="5"/>
        <v>0</v>
      </c>
      <c r="BG141" s="95">
        <f t="shared" si="6"/>
        <v>0</v>
      </c>
      <c r="BH141" s="95">
        <f t="shared" si="7"/>
        <v>0</v>
      </c>
      <c r="BI141" s="95">
        <f t="shared" si="8"/>
        <v>0</v>
      </c>
      <c r="BJ141" s="1" t="s">
        <v>78</v>
      </c>
      <c r="BK141" s="95">
        <f t="shared" si="9"/>
        <v>0</v>
      </c>
      <c r="BL141" s="1" t="s">
        <v>77</v>
      </c>
      <c r="BM141" s="94" t="s">
        <v>155</v>
      </c>
    </row>
    <row r="142" spans="2:65" s="8" customFormat="1" ht="24.2" customHeight="1" x14ac:dyDescent="0.2">
      <c r="B142" s="81"/>
      <c r="C142" s="82" t="s">
        <v>156</v>
      </c>
      <c r="D142" s="82" t="s">
        <v>73</v>
      </c>
      <c r="E142" s="83" t="s">
        <v>157</v>
      </c>
      <c r="F142" s="84" t="s">
        <v>158</v>
      </c>
      <c r="G142" s="85" t="s">
        <v>82</v>
      </c>
      <c r="H142" s="86">
        <v>12</v>
      </c>
      <c r="I142" s="87"/>
      <c r="J142" s="88">
        <f t="shared" si="0"/>
        <v>0</v>
      </c>
      <c r="K142" s="89"/>
      <c r="L142" s="9"/>
      <c r="M142" s="90" t="s">
        <v>10</v>
      </c>
      <c r="N142" s="91" t="s">
        <v>30</v>
      </c>
      <c r="P142" s="92">
        <f t="shared" si="1"/>
        <v>0</v>
      </c>
      <c r="Q142" s="92">
        <v>4.8000000000000001E-4</v>
      </c>
      <c r="R142" s="92">
        <f t="shared" si="2"/>
        <v>5.7600000000000004E-3</v>
      </c>
      <c r="S142" s="92">
        <v>0</v>
      </c>
      <c r="T142" s="93">
        <f t="shared" si="3"/>
        <v>0</v>
      </c>
      <c r="AR142" s="94" t="s">
        <v>77</v>
      </c>
      <c r="AT142" s="94" t="s">
        <v>73</v>
      </c>
      <c r="AU142" s="94" t="s">
        <v>78</v>
      </c>
      <c r="AY142" s="1" t="s">
        <v>71</v>
      </c>
      <c r="BE142" s="95">
        <f t="shared" si="4"/>
        <v>0</v>
      </c>
      <c r="BF142" s="95">
        <f t="shared" si="5"/>
        <v>0</v>
      </c>
      <c r="BG142" s="95">
        <f t="shared" si="6"/>
        <v>0</v>
      </c>
      <c r="BH142" s="95">
        <f t="shared" si="7"/>
        <v>0</v>
      </c>
      <c r="BI142" s="95">
        <f t="shared" si="8"/>
        <v>0</v>
      </c>
      <c r="BJ142" s="1" t="s">
        <v>78</v>
      </c>
      <c r="BK142" s="95">
        <f t="shared" si="9"/>
        <v>0</v>
      </c>
      <c r="BL142" s="1" t="s">
        <v>77</v>
      </c>
      <c r="BM142" s="94" t="s">
        <v>159</v>
      </c>
    </row>
    <row r="143" spans="2:65" s="8" customFormat="1" ht="14.45" customHeight="1" x14ac:dyDescent="0.2">
      <c r="B143" s="81"/>
      <c r="C143" s="96" t="s">
        <v>160</v>
      </c>
      <c r="D143" s="96" t="s">
        <v>93</v>
      </c>
      <c r="E143" s="97" t="s">
        <v>161</v>
      </c>
      <c r="F143" s="98" t="s">
        <v>162</v>
      </c>
      <c r="G143" s="99" t="s">
        <v>82</v>
      </c>
      <c r="H143" s="100">
        <v>12</v>
      </c>
      <c r="I143" s="101"/>
      <c r="J143" s="102">
        <f t="shared" si="0"/>
        <v>0</v>
      </c>
      <c r="K143" s="103"/>
      <c r="L143" s="104"/>
      <c r="M143" s="105" t="s">
        <v>10</v>
      </c>
      <c r="N143" s="106" t="s">
        <v>30</v>
      </c>
      <c r="P143" s="92">
        <f t="shared" si="1"/>
        <v>0</v>
      </c>
      <c r="Q143" s="92">
        <v>0</v>
      </c>
      <c r="R143" s="92">
        <f t="shared" si="2"/>
        <v>0</v>
      </c>
      <c r="S143" s="92">
        <v>0</v>
      </c>
      <c r="T143" s="93">
        <f t="shared" si="3"/>
        <v>0</v>
      </c>
      <c r="AR143" s="94" t="s">
        <v>97</v>
      </c>
      <c r="AT143" s="94" t="s">
        <v>93</v>
      </c>
      <c r="AU143" s="94" t="s">
        <v>78</v>
      </c>
      <c r="AY143" s="1" t="s">
        <v>71</v>
      </c>
      <c r="BE143" s="95">
        <f t="shared" si="4"/>
        <v>0</v>
      </c>
      <c r="BF143" s="95">
        <f t="shared" si="5"/>
        <v>0</v>
      </c>
      <c r="BG143" s="95">
        <f t="shared" si="6"/>
        <v>0</v>
      </c>
      <c r="BH143" s="95">
        <f t="shared" si="7"/>
        <v>0</v>
      </c>
      <c r="BI143" s="95">
        <f t="shared" si="8"/>
        <v>0</v>
      </c>
      <c r="BJ143" s="1" t="s">
        <v>78</v>
      </c>
      <c r="BK143" s="95">
        <f t="shared" si="9"/>
        <v>0</v>
      </c>
      <c r="BL143" s="1" t="s">
        <v>77</v>
      </c>
      <c r="BM143" s="94" t="s">
        <v>163</v>
      </c>
    </row>
    <row r="144" spans="2:65" s="8" customFormat="1" ht="14.45" customHeight="1" x14ac:dyDescent="0.2">
      <c r="B144" s="81"/>
      <c r="C144" s="96" t="s">
        <v>164</v>
      </c>
      <c r="D144" s="96" t="s">
        <v>93</v>
      </c>
      <c r="E144" s="97" t="s">
        <v>165</v>
      </c>
      <c r="F144" s="98" t="s">
        <v>166</v>
      </c>
      <c r="G144" s="99" t="s">
        <v>167</v>
      </c>
      <c r="H144" s="100">
        <v>12</v>
      </c>
      <c r="I144" s="101"/>
      <c r="J144" s="102">
        <f t="shared" si="0"/>
        <v>0</v>
      </c>
      <c r="K144" s="103"/>
      <c r="L144" s="104"/>
      <c r="M144" s="105" t="s">
        <v>10</v>
      </c>
      <c r="N144" s="106" t="s">
        <v>30</v>
      </c>
      <c r="P144" s="92">
        <f t="shared" si="1"/>
        <v>0</v>
      </c>
      <c r="Q144" s="92">
        <v>0</v>
      </c>
      <c r="R144" s="92">
        <f t="shared" si="2"/>
        <v>0</v>
      </c>
      <c r="S144" s="92">
        <v>0</v>
      </c>
      <c r="T144" s="93">
        <f t="shared" si="3"/>
        <v>0</v>
      </c>
      <c r="AR144" s="94" t="s">
        <v>97</v>
      </c>
      <c r="AT144" s="94" t="s">
        <v>93</v>
      </c>
      <c r="AU144" s="94" t="s">
        <v>78</v>
      </c>
      <c r="AY144" s="1" t="s">
        <v>71</v>
      </c>
      <c r="BE144" s="95">
        <f t="shared" si="4"/>
        <v>0</v>
      </c>
      <c r="BF144" s="95">
        <f t="shared" si="5"/>
        <v>0</v>
      </c>
      <c r="BG144" s="95">
        <f t="shared" si="6"/>
        <v>0</v>
      </c>
      <c r="BH144" s="95">
        <f t="shared" si="7"/>
        <v>0</v>
      </c>
      <c r="BI144" s="95">
        <f t="shared" si="8"/>
        <v>0</v>
      </c>
      <c r="BJ144" s="1" t="s">
        <v>78</v>
      </c>
      <c r="BK144" s="95">
        <f t="shared" si="9"/>
        <v>0</v>
      </c>
      <c r="BL144" s="1" t="s">
        <v>77</v>
      </c>
      <c r="BM144" s="94" t="s">
        <v>168</v>
      </c>
    </row>
    <row r="145" spans="2:65" s="68" customFormat="1" ht="22.9" customHeight="1" x14ac:dyDescent="0.2">
      <c r="B145" s="69"/>
      <c r="D145" s="70" t="s">
        <v>67</v>
      </c>
      <c r="E145" s="79" t="s">
        <v>92</v>
      </c>
      <c r="F145" s="79" t="s">
        <v>169</v>
      </c>
      <c r="I145" s="72"/>
      <c r="J145" s="80">
        <f>BK145</f>
        <v>0</v>
      </c>
      <c r="L145" s="69"/>
      <c r="M145" s="74"/>
      <c r="P145" s="75">
        <f>SUM(P146:P147)</f>
        <v>0</v>
      </c>
      <c r="R145" s="75">
        <f>SUM(R146:R147)</f>
        <v>23.557063360000001</v>
      </c>
      <c r="T145" s="76">
        <f>SUM(T146:T147)</f>
        <v>0</v>
      </c>
      <c r="AR145" s="70" t="s">
        <v>70</v>
      </c>
      <c r="AT145" s="77" t="s">
        <v>67</v>
      </c>
      <c r="AU145" s="77" t="s">
        <v>70</v>
      </c>
      <c r="AY145" s="70" t="s">
        <v>71</v>
      </c>
      <c r="BK145" s="78">
        <f>SUM(BK146:BK147)</f>
        <v>0</v>
      </c>
    </row>
    <row r="146" spans="2:65" s="8" customFormat="1" ht="37.9" customHeight="1" x14ac:dyDescent="0.2">
      <c r="B146" s="81"/>
      <c r="C146" s="82" t="s">
        <v>170</v>
      </c>
      <c r="D146" s="82" t="s">
        <v>73</v>
      </c>
      <c r="E146" s="83" t="s">
        <v>171</v>
      </c>
      <c r="F146" s="84" t="s">
        <v>172</v>
      </c>
      <c r="G146" s="85" t="s">
        <v>167</v>
      </c>
      <c r="H146" s="86">
        <v>194.75200000000001</v>
      </c>
      <c r="I146" s="87"/>
      <c r="J146" s="88">
        <f>ROUND(I146*H146,2)</f>
        <v>0</v>
      </c>
      <c r="K146" s="89"/>
      <c r="L146" s="9"/>
      <c r="M146" s="90" t="s">
        <v>10</v>
      </c>
      <c r="N146" s="91" t="s">
        <v>30</v>
      </c>
      <c r="P146" s="92">
        <f>O146*H146</f>
        <v>0</v>
      </c>
      <c r="Q146" s="92">
        <v>9.7930000000000003E-2</v>
      </c>
      <c r="R146" s="92">
        <f>Q146*H146</f>
        <v>19.072063360000001</v>
      </c>
      <c r="S146" s="92">
        <v>0</v>
      </c>
      <c r="T146" s="93">
        <f>S146*H146</f>
        <v>0</v>
      </c>
      <c r="AR146" s="94" t="s">
        <v>77</v>
      </c>
      <c r="AT146" s="94" t="s">
        <v>73</v>
      </c>
      <c r="AU146" s="94" t="s">
        <v>78</v>
      </c>
      <c r="AY146" s="1" t="s">
        <v>71</v>
      </c>
      <c r="BE146" s="95">
        <f>IF(N146="základná",J146,0)</f>
        <v>0</v>
      </c>
      <c r="BF146" s="95">
        <f>IF(N146="znížená",J146,0)</f>
        <v>0</v>
      </c>
      <c r="BG146" s="95">
        <f>IF(N146="zákl. prenesená",J146,0)</f>
        <v>0</v>
      </c>
      <c r="BH146" s="95">
        <f>IF(N146="zníž. prenesená",J146,0)</f>
        <v>0</v>
      </c>
      <c r="BI146" s="95">
        <f>IF(N146="nulová",J146,0)</f>
        <v>0</v>
      </c>
      <c r="BJ146" s="1" t="s">
        <v>78</v>
      </c>
      <c r="BK146" s="95">
        <f>ROUND(I146*H146,2)</f>
        <v>0</v>
      </c>
      <c r="BL146" s="1" t="s">
        <v>77</v>
      </c>
      <c r="BM146" s="94" t="s">
        <v>173</v>
      </c>
    </row>
    <row r="147" spans="2:65" s="8" customFormat="1" ht="14.45" customHeight="1" x14ac:dyDescent="0.2">
      <c r="B147" s="81"/>
      <c r="C147" s="96" t="s">
        <v>174</v>
      </c>
      <c r="D147" s="96" t="s">
        <v>93</v>
      </c>
      <c r="E147" s="97" t="s">
        <v>175</v>
      </c>
      <c r="F147" s="98" t="s">
        <v>176</v>
      </c>
      <c r="G147" s="99" t="s">
        <v>82</v>
      </c>
      <c r="H147" s="100">
        <v>195</v>
      </c>
      <c r="I147" s="101"/>
      <c r="J147" s="102">
        <f>ROUND(I147*H147,2)</f>
        <v>0</v>
      </c>
      <c r="K147" s="103"/>
      <c r="L147" s="104"/>
      <c r="M147" s="105" t="s">
        <v>10</v>
      </c>
      <c r="N147" s="106" t="s">
        <v>30</v>
      </c>
      <c r="P147" s="92">
        <f>O147*H147</f>
        <v>0</v>
      </c>
      <c r="Q147" s="92">
        <v>2.3E-2</v>
      </c>
      <c r="R147" s="92">
        <f>Q147*H147</f>
        <v>4.4850000000000003</v>
      </c>
      <c r="S147" s="92">
        <v>0</v>
      </c>
      <c r="T147" s="93">
        <f>S147*H147</f>
        <v>0</v>
      </c>
      <c r="AR147" s="94" t="s">
        <v>97</v>
      </c>
      <c r="AT147" s="94" t="s">
        <v>93</v>
      </c>
      <c r="AU147" s="94" t="s">
        <v>78</v>
      </c>
      <c r="AY147" s="1" t="s">
        <v>71</v>
      </c>
      <c r="BE147" s="95">
        <f>IF(N147="základná",J147,0)</f>
        <v>0</v>
      </c>
      <c r="BF147" s="95">
        <f>IF(N147="znížená",J147,0)</f>
        <v>0</v>
      </c>
      <c r="BG147" s="95">
        <f>IF(N147="zákl. prenesená",J147,0)</f>
        <v>0</v>
      </c>
      <c r="BH147" s="95">
        <f>IF(N147="zníž. prenesená",J147,0)</f>
        <v>0</v>
      </c>
      <c r="BI147" s="95">
        <f>IF(N147="nulová",J147,0)</f>
        <v>0</v>
      </c>
      <c r="BJ147" s="1" t="s">
        <v>78</v>
      </c>
      <c r="BK147" s="95">
        <f>ROUND(I147*H147,2)</f>
        <v>0</v>
      </c>
      <c r="BL147" s="1" t="s">
        <v>77</v>
      </c>
      <c r="BM147" s="94" t="s">
        <v>177</v>
      </c>
    </row>
    <row r="148" spans="2:65" s="68" customFormat="1" ht="22.9" customHeight="1" x14ac:dyDescent="0.2">
      <c r="B148" s="69"/>
      <c r="D148" s="70" t="s">
        <v>67</v>
      </c>
      <c r="E148" s="79" t="s">
        <v>178</v>
      </c>
      <c r="F148" s="79" t="s">
        <v>179</v>
      </c>
      <c r="I148" s="72"/>
      <c r="J148" s="80">
        <f>BK148</f>
        <v>0</v>
      </c>
      <c r="L148" s="69"/>
      <c r="M148" s="74"/>
      <c r="P148" s="75">
        <f>P149</f>
        <v>0</v>
      </c>
      <c r="R148" s="75">
        <f>R149</f>
        <v>0</v>
      </c>
      <c r="T148" s="76">
        <f>T149</f>
        <v>0</v>
      </c>
      <c r="AR148" s="70" t="s">
        <v>70</v>
      </c>
      <c r="AT148" s="77" t="s">
        <v>67</v>
      </c>
      <c r="AU148" s="77" t="s">
        <v>70</v>
      </c>
      <c r="AY148" s="70" t="s">
        <v>71</v>
      </c>
      <c r="BK148" s="78">
        <f>BK149</f>
        <v>0</v>
      </c>
    </row>
    <row r="149" spans="2:65" s="8" customFormat="1" ht="24.2" customHeight="1" x14ac:dyDescent="0.2">
      <c r="B149" s="81"/>
      <c r="C149" s="82" t="s">
        <v>180</v>
      </c>
      <c r="D149" s="82" t="s">
        <v>73</v>
      </c>
      <c r="E149" s="83" t="s">
        <v>181</v>
      </c>
      <c r="F149" s="84" t="s">
        <v>182</v>
      </c>
      <c r="G149" s="85" t="s">
        <v>96</v>
      </c>
      <c r="H149" s="86">
        <v>25.8</v>
      </c>
      <c r="I149" s="87"/>
      <c r="J149" s="88">
        <f>ROUND(I149*H149,2)</f>
        <v>0</v>
      </c>
      <c r="K149" s="89"/>
      <c r="L149" s="9"/>
      <c r="M149" s="107" t="s">
        <v>10</v>
      </c>
      <c r="N149" s="108" t="s">
        <v>30</v>
      </c>
      <c r="O149" s="109"/>
      <c r="P149" s="110">
        <f>O149*H149</f>
        <v>0</v>
      </c>
      <c r="Q149" s="110">
        <v>0</v>
      </c>
      <c r="R149" s="110">
        <f>Q149*H149</f>
        <v>0</v>
      </c>
      <c r="S149" s="110">
        <v>0</v>
      </c>
      <c r="T149" s="111">
        <f>S149*H149</f>
        <v>0</v>
      </c>
      <c r="AR149" s="94" t="s">
        <v>77</v>
      </c>
      <c r="AT149" s="94" t="s">
        <v>73</v>
      </c>
      <c r="AU149" s="94" t="s">
        <v>78</v>
      </c>
      <c r="AY149" s="1" t="s">
        <v>71</v>
      </c>
      <c r="BE149" s="95">
        <f>IF(N149="základná",J149,0)</f>
        <v>0</v>
      </c>
      <c r="BF149" s="95">
        <f>IF(N149="znížená",J149,0)</f>
        <v>0</v>
      </c>
      <c r="BG149" s="95">
        <f>IF(N149="zákl. prenesená",J149,0)</f>
        <v>0</v>
      </c>
      <c r="BH149" s="95">
        <f>IF(N149="zníž. prenesená",J149,0)</f>
        <v>0</v>
      </c>
      <c r="BI149" s="95">
        <f>IF(N149="nulová",J149,0)</f>
        <v>0</v>
      </c>
      <c r="BJ149" s="1" t="s">
        <v>78</v>
      </c>
      <c r="BK149" s="95">
        <f>ROUND(I149*H149,2)</f>
        <v>0</v>
      </c>
      <c r="BL149" s="1" t="s">
        <v>77</v>
      </c>
      <c r="BM149" s="94" t="s">
        <v>183</v>
      </c>
    </row>
    <row r="150" spans="2:65" s="8" customFormat="1" ht="6.95" customHeight="1" x14ac:dyDescent="0.2">
      <c r="B150" s="35"/>
      <c r="C150" s="36"/>
      <c r="D150" s="36"/>
      <c r="E150" s="36"/>
      <c r="F150" s="36"/>
      <c r="G150" s="36"/>
      <c r="H150" s="36"/>
      <c r="I150" s="36"/>
      <c r="J150" s="36"/>
      <c r="K150" s="36"/>
      <c r="L150" s="9"/>
    </row>
  </sheetData>
  <autoFilter ref="C119:K149" xr:uid="{00000000-0009-0000-0000-00000A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SO05 02 - Areál materskej...</vt:lpstr>
      <vt:lpstr>'SO05 02 - Areál materskej...'!Názvy_tisku</vt:lpstr>
      <vt:lpstr>'SO05 02 - Areál materskej...'!Oblast_tisku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</dc:creator>
  <cp:lastModifiedBy>Jojo</cp:lastModifiedBy>
  <dcterms:created xsi:type="dcterms:W3CDTF">2020-12-15T08:04:51Z</dcterms:created>
  <dcterms:modified xsi:type="dcterms:W3CDTF">2020-12-15T08:05:34Z</dcterms:modified>
</cp:coreProperties>
</file>